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'2.bevétel'!$A$1:$E$106</definedName>
    <definedName name="_xlnm.Print_Area" localSheetId="2">'3. bev. jogc.'!$A$1:$E$64</definedName>
    <definedName name="_xlnm.Print_Area" localSheetId="3">'4.bev. fel.'!$A$1:$E$21</definedName>
    <definedName name="_xlnm.Print_Area" localSheetId="4">'5.kiadás'!$A$1:$F$332</definedName>
    <definedName name="_xlnm.Print_Area" localSheetId="6">'7. felújítás'!$A$1:$B$23</definedName>
    <definedName name="_xlnm.Print_Area" localSheetId="7">'8.Táj.adatok műk.'!$A$1:$G$23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<sst xmlns="http://schemas.openxmlformats.org/spreadsheetml/2006/main" count="854" uniqueCount="425">
  <si>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</si>
  <si>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</si>
  <si>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</si>
  <si>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</si>
  <si>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</si>
  <si>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</si>
  <si>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</si>
  <si>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</si>
  <si>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</si>
  <si>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</si>
  <si>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</si>
  <si>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</si>
  <si>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</si>
  <si>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</si>
  <si>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</si>
  <si>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</si>
  <si>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</si>
  <si>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</si>
  <si>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</si>
  <si>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</si>
  <si>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</si>
  <si>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</si>
  <si>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</si>
  <si>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</si>
  <si>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</si>
  <si>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</si>
  <si>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</si>
  <si>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</si>
  <si>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</si>
  <si>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</si>
  <si>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</si>
  <si>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</si>
  <si>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</si>
  <si>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</si>
  <si>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</si>
  <si>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</si>
  <si>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</si>
  <si>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</si>
  <si>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</si>
  <si>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</si>
  <si>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</si>
  <si>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</si>
  <si>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</si>
  <si>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</si>
  <si>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</si>
  <si>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</si>
  <si>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</si>
  <si>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</si>
  <si>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</si>
  <si>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</si>
  <si>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</si>
  <si>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</si>
  <si>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</si>
  <si>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</si>
  <si>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</si>
  <si>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</si>
  <si>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</si>
  <si>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</si>
  <si>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</si>
  <si>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</si>
  <si>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</si>
  <si>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</si>
  <si>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</si>
  <si>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</si>
  <si>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</si>
  <si>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</si>
  <si>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</si>
  <si>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</si>
  <si>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</si>
  <si>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</si>
  <si>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</si>
  <si>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</si>
  <si>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</si>
  <si>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</si>
  <si>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</si>
  <si>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</si>
  <si>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</si>
  <si>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</si>
  <si>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</si>
  <si>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</si>
  <si>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</si>
  <si>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</si>
  <si>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</si>
  <si>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</si>
  <si>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</si>
  <si>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</si>
  <si>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</si>
  <si>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</si>
  <si>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</si>
  <si>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</si>
  <si>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</si>
  <si>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</si>
  <si>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</si>
  <si>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</si>
  <si>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</si>
  <si>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</si>
  <si>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</si>
  <si>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</si>
  <si>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</si>
  <si>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</si>
  <si>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</si>
  <si>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</si>
  <si>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</si>
  <si>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</si>
  <si>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</si>
  <si>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</si>
  <si>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</si>
  <si>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</si>
  <si>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</si>
  <si>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</si>
  <si>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</si>
  <si>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</si>
  <si>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</si>
  <si>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</si>
  <si>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</si>
  <si>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nyomtatáshoz szükséges festék, festékpatron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</si>
  <si>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</si>
  <si>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</si>
  <si>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</si>
  <si>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</si>
  <si>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</si>
  <si>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</si>
  <si>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</si>
  <si>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</si>
  <si>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</si>
  <si>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</si>
  <si>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</si>
  <si>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</si>
  <si>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</si>
  <si>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</si>
  <si>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</si>
  <si>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</si>
  <si>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</si>
  <si>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</si>
  <si>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</si>
  <si>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</si>
  <si>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</si>
  <si>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</si>
  <si>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</si>
  <si>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</si>
  <si>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</si>
  <si>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</si>
  <si>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</si>
  <si>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</si>
  <si>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</si>
  <si>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</si>
  <si>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</si>
  <si>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</si>
  <si>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</si>
  <si>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</si>
  <si>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</si>
  <si>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</si>
  <si>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</si>
  <si>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</si>
  <si>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</si>
  <si>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</si>
  <si>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</si>
  <si>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</si>
  <si>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</si>
  <si>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</si>
  <si>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</si>
  <si>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</si>
  <si>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</si>
  <si>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</si>
  <si>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</si>
  <si>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</si>
  <si>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</si>
  <si>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</si>
  <si>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</si>
  <si>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</si>
  <si>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</si>
  <si>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</si>
  <si>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</si>
  <si>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</si>
  <si>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</si>
  <si>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</si>
  <si>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</si>
  <si>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</si>
  <si>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</si>
  <si>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</si>
  <si>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</si>
  <si>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</si>
  <si>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</si>
  <si>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</si>
  <si>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</si>
  <si>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</si>
  <si>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</si>
  <si>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</si>
  <si>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</si>
  <si>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</si>
  <si>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</si>
  <si>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</si>
  <si>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</si>
  <si>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</si>
  <si>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</si>
  <si>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</si>
  <si>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</si>
  <si>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</si>
  <si>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</si>
  <si>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</si>
  <si>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</si>
  <si>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</si>
  <si>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</si>
  <si>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</si>
  <si>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</si>
  <si>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</si>
  <si>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</si>
  <si>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</si>
  <si>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</si>
  <si>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</si>
  <si>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</si>
  <si>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</si>
  <si>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</si>
  <si>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</si>
  <si>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</si>
  <si>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</si>
  <si>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</si>
  <si>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</si>
  <si>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</si>
  <si>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</si>
  <si>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</si>
  <si>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</si>
  <si>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</si>
  <si>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</si>
  <si>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</si>
  <si>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</si>
  <si>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</si>
  <si>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</si>
  <si>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</si>
  <si>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</si>
  <si>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</si>
  <si>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</si>
  <si>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</si>
  <si>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</si>
  <si>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</si>
  <si>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</si>
  <si>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</si>
  <si>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</si>
  <si>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</si>
  <si>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</si>
  <si>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</si>
  <si>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K3112</t>
  </si>
  <si>
    <t>K3114</t>
  </si>
  <si>
    <t>K3125</t>
  </si>
  <si>
    <t>K3217</t>
  </si>
  <si>
    <t>K32211</t>
  </si>
  <si>
    <t>egyéb szolgáltatások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</si>
  <si>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</si>
  <si>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</si>
  <si>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</si>
  <si>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</si>
  <si>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</si>
  <si>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</si>
  <si>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</si>
  <si>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</si>
  <si>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</si>
  <si>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</si>
  <si>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</si>
  <si>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</si>
  <si>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</si>
  <si>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</si>
  <si>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</si>
  <si>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</si>
  <si>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</si>
  <si>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</si>
  <si>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</si>
  <si>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</si>
  <si>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</si>
  <si>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</si>
  <si>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</si>
  <si>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</si>
  <si>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</si>
  <si>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</si>
  <si>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</si>
  <si>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</si>
  <si>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</si>
  <si>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</si>
  <si>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</si>
  <si>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</si>
  <si>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</si>
  <si>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</si>
  <si>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</si>
  <si>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</si>
  <si>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</si>
  <si>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</si>
  <si>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</si>
  <si>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</si>
  <si>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</si>
  <si>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</si>
  <si>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</si>
  <si>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</si>
  <si>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</si>
  <si>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</si>
  <si>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</si>
  <si>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</si>
  <si>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</si>
  <si>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</si>
  <si>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</si>
  <si>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</si>
  <si>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</si>
  <si>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</si>
  <si>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</si>
  <si>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</si>
  <si>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</si>
  <si>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</si>
  <si>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</si>
  <si>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</si>
  <si>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</si>
  <si>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</si>
  <si>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</si>
  <si>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</si>
  <si>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</si>
  <si>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</si>
  <si>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</si>
  <si>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</si>
  <si>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</si>
  <si>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</si>
  <si>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</si>
  <si>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</si>
  <si>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</si>
  <si>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</si>
  <si>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</si>
  <si>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</si>
  <si>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</si>
  <si>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</si>
  <si>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</si>
  <si>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</si>
  <si>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</si>
  <si>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</si>
  <si>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</si>
  <si>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</si>
  <si>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</si>
  <si>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</si>
  <si>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</si>
  <si>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</si>
  <si>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</si>
  <si>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</si>
  <si>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</si>
  <si>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r>
      <rPr>
        <sz val="12"/>
        <rFont val="Times New Roman"/>
        <family val="1"/>
      </rPr>
      <t>B112</t>
    </r>
    <r>
      <rPr>
        <sz val="10"/>
        <rFont val="Times New Roman"/>
        <family val="1"/>
      </rPr>
      <t xml:space="preserve"> A települési önkormányzatok szociális feladatainak egyéb támogatása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</si>
  <si>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</si>
  <si>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</si>
  <si>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</si>
  <si>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</si>
  <si>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</si>
  <si>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</si>
  <si>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</si>
  <si>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</si>
  <si>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</si>
  <si>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</si>
  <si>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</si>
  <si>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</si>
  <si>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</si>
  <si>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Támogatás Közös Hivatal 1 fő foglalkoztatásához</t>
  </si>
  <si>
    <t>Szakmai tevékenységet segítő szolgáltatások (települési adóhoz)</t>
  </si>
  <si>
    <t>Tartalék</t>
  </si>
  <si>
    <t>települési adó</t>
  </si>
  <si>
    <t>2016. évi teljesítés</t>
  </si>
  <si>
    <t>2016.teljesítés</t>
  </si>
  <si>
    <t>2 fő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</si>
  <si>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</si>
  <si>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</si>
  <si>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</si>
  <si>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</si>
  <si>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</si>
  <si>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</si>
  <si>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</si>
  <si>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2018. eredeti</t>
  </si>
  <si>
    <t>2018. évi eredeti</t>
  </si>
  <si>
    <t>2017. évi teljesítés</t>
  </si>
  <si>
    <t>2018. évi BEVÉTELEK részletezése</t>
  </si>
  <si>
    <t>2018. évi BEVÉTELEK feladatonkénti  bontása</t>
  </si>
  <si>
    <t>2018. évi KIADÁSOK részletezése</t>
  </si>
  <si>
    <t>2018. évi KIADÁSOK feladatonkénti  bontása</t>
  </si>
  <si>
    <t xml:space="preserve">2018. évi költségvetés összevont mérlege </t>
  </si>
  <si>
    <t>2018. évi költségvetés FELÚJÍTÁSI, BERUHÁZÁSI kiadásai célonkénti bontásban</t>
  </si>
  <si>
    <t>internetes oldalak tervezése, működtetése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</si>
  <si>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</si>
  <si>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</si>
  <si>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</si>
  <si>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</si>
  <si>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</si>
  <si>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</si>
  <si>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</si>
  <si>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</si>
  <si>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</si>
  <si>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</si>
  <si>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hang- és fénytechnika</t>
  </si>
  <si>
    <t>közvilágítás</t>
  </si>
  <si>
    <t>vis maior támogatás</t>
  </si>
  <si>
    <t>2. Utak, patakmeder felújítása vis maior pályázat keretében</t>
  </si>
  <si>
    <t>közvilágítás korszerűsítése</t>
  </si>
  <si>
    <t>Eu-s programok és azokt társfinansírozása (EFOP 1.5.2)</t>
  </si>
  <si>
    <t>Önkormányzati lakás felújítása az EFOP 1.5.2 keretben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</si>
  <si>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</si>
  <si>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</si>
  <si>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</si>
  <si>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</si>
  <si>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</si>
  <si>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</si>
  <si>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</si>
  <si>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</si>
  <si>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</si>
  <si>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</si>
  <si>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</si>
  <si>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</si>
  <si>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7 fő</t>
  </si>
  <si>
    <t>072111 Háziorvoi alapellátás</t>
  </si>
  <si>
    <t>Háziorvosi rendelő felújítása</t>
  </si>
  <si>
    <t>Önkormányzati lakás</t>
  </si>
  <si>
    <t>Önkormányzati lakás EFOP program keretében</t>
  </si>
  <si>
    <t>Utak és patakmeder vis maior programkeretében</t>
  </si>
  <si>
    <t>Háziorvosi rendelő tárgyi eszközei</t>
  </si>
  <si>
    <t>Játszótér</t>
  </si>
  <si>
    <t>Közvilágítás korszerűsítése</t>
  </si>
  <si>
    <t>kompenzáció</t>
  </si>
  <si>
    <t>Foglalkoztatott egyéb személyi juttatásai (kompenzáció)</t>
  </si>
  <si>
    <t>1. melléklet az 1/2018. (II. 28.) önkormányzati rendelethez</t>
  </si>
  <si>
    <t>2. melléklet az 1/2018. (II. 28.) önkormányzati rendelethez</t>
  </si>
  <si>
    <t>3. melléklet az  1/2018. (II. 28.) önkormányzati rendelethez</t>
  </si>
  <si>
    <t>4. melléklet az  1/2018. (II. 28.) önkormányzati rendelethez</t>
  </si>
  <si>
    <t>5. melléklet az 1/2018. (II. 28.) önkormányzati rendelethez</t>
  </si>
  <si>
    <t>6. melléklet az  1/2018. (II. 28.) önkormányzati rendelethez</t>
  </si>
  <si>
    <t>7. melléklet az   1/2018. (II. 28.) önkormányzati rendelethez</t>
  </si>
  <si>
    <t xml:space="preserve">8. melléklet az 1/2018. (II. 28.) önkormányzati rendelethez  </t>
  </si>
  <si>
    <t>9. melléklet az 1/2018. (II. 28.)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</si>
</sst>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3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1"/>
  <sheetViews>
    <sheetView view="pageBreakPreview" zoomScale="200" zoomScaleSheetLayoutView="200" zoomScalePageLayoutView="0" workbookViewId="0" topLeftCell="A1">
      <selection activeCell="B1" sqref="B1:C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3" width="23.57421875" style="79" customWidth="1"/>
    <col min="4" max="16384" width="9.140625" style="79" customWidth="1"/>
  </cols>
  <sheetData>
    <row r="1" spans="1:3" ht="15.75" customHeight="1">
      <c r="A1" s="1"/>
      <c r="B1" s="285" t="s">
        <v>416</v>
      </c>
      <c r="C1" s="285"/>
    </row>
    <row r="2" spans="1:3" ht="15.75" customHeight="1">
      <c r="A2" s="1"/>
      <c r="B2" s="285"/>
      <c r="C2" s="285"/>
    </row>
    <row r="3" spans="1:3" ht="15.75" customHeight="1">
      <c r="A3" s="1"/>
      <c r="B3" s="270"/>
      <c r="C3" s="270"/>
    </row>
    <row r="4" spans="1:3" ht="15.75" customHeight="1">
      <c r="A4" s="286" t="s">
        <v>54</v>
      </c>
      <c r="B4" s="286"/>
      <c r="C4" s="286"/>
    </row>
    <row r="5" spans="1:3" ht="15.75" customHeight="1">
      <c r="A5" s="286" t="s">
        <v>373</v>
      </c>
      <c r="B5" s="286"/>
      <c r="C5" s="286"/>
    </row>
    <row r="6" spans="1:3" ht="15.75" customHeight="1">
      <c r="A6" s="81"/>
      <c r="B6" s="81"/>
      <c r="C6" s="81"/>
    </row>
    <row r="7" spans="1:3" ht="15.75" customHeight="1">
      <c r="A7" s="80"/>
      <c r="B7" s="80"/>
      <c r="C7" s="134" t="s">
        <v>296</v>
      </c>
    </row>
    <row r="8" spans="1:3" ht="15.75" customHeight="1">
      <c r="A8" s="289" t="s">
        <v>2</v>
      </c>
      <c r="B8" s="289"/>
      <c r="C8" s="290" t="s">
        <v>214</v>
      </c>
    </row>
    <row r="9" spans="1:3" ht="15.75" customHeight="1">
      <c r="A9" s="289"/>
      <c r="B9" s="289"/>
      <c r="C9" s="290"/>
    </row>
    <row r="10" spans="1:3" ht="15.75" customHeight="1">
      <c r="A10" s="291" t="s">
        <v>0</v>
      </c>
      <c r="B10" s="292"/>
      <c r="C10" s="202">
        <f>SUM(C11:C14)</f>
        <v>58782264</v>
      </c>
    </row>
    <row r="11" spans="1:3" ht="15.75" customHeight="1">
      <c r="A11" s="97" t="s">
        <v>177</v>
      </c>
      <c r="B11" s="98" t="s">
        <v>178</v>
      </c>
      <c r="C11" s="203">
        <v>45072264</v>
      </c>
    </row>
    <row r="12" spans="1:3" ht="15.75" customHeight="1">
      <c r="A12" s="97" t="s">
        <v>151</v>
      </c>
      <c r="B12" s="98" t="s">
        <v>152</v>
      </c>
      <c r="C12" s="203">
        <v>11660000</v>
      </c>
    </row>
    <row r="13" spans="1:3" ht="15.75" customHeight="1">
      <c r="A13" s="97" t="s">
        <v>149</v>
      </c>
      <c r="B13" s="98" t="s">
        <v>150</v>
      </c>
      <c r="C13" s="203">
        <v>2050000</v>
      </c>
    </row>
    <row r="14" spans="1:3" ht="15.75" customHeight="1">
      <c r="A14" s="97" t="s">
        <v>193</v>
      </c>
      <c r="B14" s="98" t="s">
        <v>194</v>
      </c>
      <c r="C14" s="203">
        <v>0</v>
      </c>
    </row>
    <row r="15" spans="1:3" ht="15.75" customHeight="1">
      <c r="A15" s="97"/>
      <c r="B15" s="98"/>
      <c r="C15" s="203"/>
    </row>
    <row r="16" spans="1:3" ht="15.75" customHeight="1">
      <c r="A16" s="100" t="s">
        <v>7</v>
      </c>
      <c r="B16" s="101"/>
      <c r="C16" s="204">
        <f>SUM(C17:C19)</f>
        <v>21620000</v>
      </c>
    </row>
    <row r="17" spans="1:3" ht="15.75" customHeight="1">
      <c r="A17" s="97" t="s">
        <v>195</v>
      </c>
      <c r="B17" s="102" t="s">
        <v>196</v>
      </c>
      <c r="C17" s="203">
        <v>21600000</v>
      </c>
    </row>
    <row r="18" spans="1:3" ht="15.75" customHeight="1">
      <c r="A18" s="97" t="s">
        <v>197</v>
      </c>
      <c r="B18" s="98" t="s">
        <v>198</v>
      </c>
      <c r="C18" s="205">
        <v>0</v>
      </c>
    </row>
    <row r="19" spans="1:3" ht="15.75" customHeight="1">
      <c r="A19" s="97" t="s">
        <v>199</v>
      </c>
      <c r="B19" s="98" t="s">
        <v>200</v>
      </c>
      <c r="C19" s="205">
        <v>20000</v>
      </c>
    </row>
    <row r="20" spans="1:3" ht="15.75" customHeight="1">
      <c r="A20" s="100"/>
      <c r="B20" s="98"/>
      <c r="C20" s="205"/>
    </row>
    <row r="21" spans="1:3" ht="15.75" customHeight="1">
      <c r="A21" s="100" t="s">
        <v>160</v>
      </c>
      <c r="B21" s="98"/>
      <c r="C21" s="206">
        <f>SUM(C22)</f>
        <v>33577298</v>
      </c>
    </row>
    <row r="22" spans="1:3" ht="15.75" customHeight="1">
      <c r="A22" s="97" t="s">
        <v>159</v>
      </c>
      <c r="B22" s="98" t="s">
        <v>160</v>
      </c>
      <c r="C22" s="205">
        <v>33577298</v>
      </c>
    </row>
    <row r="23" spans="1:3" ht="15.75" customHeight="1">
      <c r="A23" s="97"/>
      <c r="B23" s="98"/>
      <c r="C23" s="205"/>
    </row>
    <row r="24" spans="1:3" ht="15.75" customHeight="1">
      <c r="A24" s="168" t="s">
        <v>8</v>
      </c>
      <c r="B24" s="169"/>
      <c r="C24" s="207">
        <f>SUM(C10+C16+C21)</f>
        <v>113979562</v>
      </c>
    </row>
    <row r="25" spans="1:3" ht="15.75" customHeight="1">
      <c r="A25" s="105"/>
      <c r="B25" s="105"/>
      <c r="C25" s="106"/>
    </row>
    <row r="26" spans="1:3" ht="15.75" customHeight="1">
      <c r="A26" s="287" t="s">
        <v>9</v>
      </c>
      <c r="B26" s="288"/>
      <c r="C26" s="171">
        <f>SUM(C27:C31)</f>
        <v>51270645</v>
      </c>
    </row>
    <row r="27" spans="1:3" ht="15.75" customHeight="1">
      <c r="A27" s="97" t="s">
        <v>85</v>
      </c>
      <c r="B27" s="107" t="s">
        <v>4</v>
      </c>
      <c r="C27" s="99">
        <v>14764340</v>
      </c>
    </row>
    <row r="28" spans="1:3" ht="15.75" customHeight="1">
      <c r="A28" s="97" t="s">
        <v>88</v>
      </c>
      <c r="B28" s="102" t="s">
        <v>217</v>
      </c>
      <c r="C28" s="99">
        <v>2852122</v>
      </c>
    </row>
    <row r="29" spans="1:3" ht="15.75" customHeight="1">
      <c r="A29" s="97" t="s">
        <v>65</v>
      </c>
      <c r="B29" s="98" t="s">
        <v>201</v>
      </c>
      <c r="C29" s="108">
        <v>25594124</v>
      </c>
    </row>
    <row r="30" spans="1:3" ht="15.75" customHeight="1">
      <c r="A30" s="97" t="s">
        <v>202</v>
      </c>
      <c r="B30" s="107" t="s">
        <v>216</v>
      </c>
      <c r="C30" s="108">
        <v>1550000</v>
      </c>
    </row>
    <row r="31" spans="1:3" ht="15.75" customHeight="1">
      <c r="A31" s="97" t="s">
        <v>103</v>
      </c>
      <c r="B31" s="107" t="s">
        <v>104</v>
      </c>
      <c r="C31" s="99">
        <v>6510059</v>
      </c>
    </row>
    <row r="32" spans="1:3" ht="15.75" customHeight="1">
      <c r="A32" s="97"/>
      <c r="B32" s="107"/>
      <c r="C32" s="99"/>
    </row>
    <row r="33" spans="1:3" ht="15.75" customHeight="1">
      <c r="A33" s="109" t="s">
        <v>3</v>
      </c>
      <c r="B33" s="110"/>
      <c r="C33" s="104">
        <f>SUM(C34:C36)</f>
        <v>60808917</v>
      </c>
    </row>
    <row r="34" spans="1:3" ht="15.75" customHeight="1">
      <c r="A34" s="111" t="s">
        <v>203</v>
      </c>
      <c r="B34" s="107" t="s">
        <v>204</v>
      </c>
      <c r="C34" s="103">
        <v>12832762</v>
      </c>
    </row>
    <row r="35" spans="1:3" ht="15.75" customHeight="1">
      <c r="A35" s="111" t="s">
        <v>205</v>
      </c>
      <c r="B35" s="107" t="s">
        <v>206</v>
      </c>
      <c r="C35" s="103">
        <v>47976155</v>
      </c>
    </row>
    <row r="36" spans="1:3" ht="15.75" customHeight="1">
      <c r="A36" s="97" t="s">
        <v>215</v>
      </c>
      <c r="B36" s="102" t="s">
        <v>208</v>
      </c>
      <c r="C36" s="103">
        <v>0</v>
      </c>
    </row>
    <row r="37" spans="1:3" ht="15.75" customHeight="1">
      <c r="A37" s="97"/>
      <c r="B37" s="102"/>
      <c r="C37" s="103"/>
    </row>
    <row r="38" spans="1:3" ht="15.75" customHeight="1">
      <c r="A38" s="100" t="s">
        <v>210</v>
      </c>
      <c r="B38" s="102"/>
      <c r="C38" s="104">
        <f>C39</f>
        <v>1900000</v>
      </c>
    </row>
    <row r="39" spans="1:3" ht="15.75" customHeight="1">
      <c r="A39" s="97" t="s">
        <v>209</v>
      </c>
      <c r="B39" s="102" t="s">
        <v>210</v>
      </c>
      <c r="C39" s="103">
        <v>1900000</v>
      </c>
    </row>
    <row r="40" spans="1:3" ht="15.75" customHeight="1">
      <c r="A40" s="97"/>
      <c r="B40" s="102"/>
      <c r="C40" s="103"/>
    </row>
    <row r="41" spans="1:3" ht="15.75" customHeight="1">
      <c r="A41" s="168" t="s">
        <v>10</v>
      </c>
      <c r="B41" s="169"/>
      <c r="C41" s="170">
        <f>SUM(C33,C26,C38)</f>
        <v>113979562</v>
      </c>
    </row>
    <row r="42" ht="15.75" customHeight="1"/>
    <row r="43" ht="15.75" customHeight="1"/>
  </sheetData>
  <sheetProtection selectLockedCells="1" selectUnlockedCells="1"/>
  <mergeCells count="8">
    <mergeCell ref="B1:C1"/>
    <mergeCell ref="B2:C2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94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5" width="17.7109375" style="276" customWidth="1"/>
    <col min="6" max="6" width="13.421875" style="7" customWidth="1"/>
    <col min="7" max="16384" width="9.140625" style="1" customWidth="1"/>
  </cols>
  <sheetData>
    <row r="1" spans="1:5" ht="15.75">
      <c r="A1" s="285" t="s">
        <v>417</v>
      </c>
      <c r="B1" s="294"/>
      <c r="C1" s="294"/>
      <c r="D1" s="294"/>
      <c r="E1" s="294"/>
    </row>
    <row r="2" spans="1:5" ht="15.75">
      <c r="A2" s="285"/>
      <c r="B2" s="294"/>
      <c r="C2" s="294"/>
      <c r="D2" s="294"/>
      <c r="E2" s="294"/>
    </row>
    <row r="3" spans="1:5" ht="18" customHeight="1">
      <c r="A3" s="293" t="s">
        <v>54</v>
      </c>
      <c r="B3" s="293"/>
      <c r="C3" s="293"/>
      <c r="D3" s="293"/>
      <c r="E3" s="293"/>
    </row>
    <row r="4" spans="1:5" ht="15.75">
      <c r="A4" s="293" t="s">
        <v>369</v>
      </c>
      <c r="B4" s="293"/>
      <c r="C4" s="293"/>
      <c r="D4" s="293"/>
      <c r="E4" s="293"/>
    </row>
    <row r="5" spans="1:5" ht="33" customHeight="1">
      <c r="A5" s="82"/>
      <c r="B5" s="83" t="s">
        <v>42</v>
      </c>
      <c r="C5" s="83"/>
      <c r="D5" s="239"/>
      <c r="E5" s="84" t="s">
        <v>218</v>
      </c>
    </row>
    <row r="6" spans="1:5" ht="24.75" customHeight="1">
      <c r="A6" s="150" t="s">
        <v>148</v>
      </c>
      <c r="B6" s="150"/>
      <c r="C6" s="150"/>
      <c r="D6" s="240"/>
      <c r="E6" s="208">
        <f>SUM(E8)</f>
        <v>0</v>
      </c>
    </row>
    <row r="7" spans="1:5" ht="15.75" customHeight="1">
      <c r="A7" s="112" t="s">
        <v>149</v>
      </c>
      <c r="B7" s="40" t="s">
        <v>150</v>
      </c>
      <c r="C7" s="113"/>
      <c r="D7" s="241"/>
      <c r="E7" s="209"/>
    </row>
    <row r="8" spans="1:5" ht="15.75" customHeight="1">
      <c r="A8" s="1"/>
      <c r="B8" s="1"/>
      <c r="C8" s="13" t="s">
        <v>277</v>
      </c>
      <c r="D8" s="242"/>
      <c r="E8" s="209">
        <f>SUM(E9+E10)</f>
        <v>0</v>
      </c>
    </row>
    <row r="9" spans="1:5" ht="15.75">
      <c r="A9" s="25"/>
      <c r="B9" s="1"/>
      <c r="C9" s="114" t="s">
        <v>19</v>
      </c>
      <c r="D9" s="242"/>
      <c r="E9" s="209"/>
    </row>
    <row r="10" spans="1:5" ht="15.75">
      <c r="A10" s="25"/>
      <c r="B10" s="1"/>
      <c r="C10" s="114" t="s">
        <v>55</v>
      </c>
      <c r="D10" s="242"/>
      <c r="E10" s="209"/>
    </row>
    <row r="11" spans="1:5" ht="15.75">
      <c r="A11" s="25"/>
      <c r="B11" s="1"/>
      <c r="C11" s="48"/>
      <c r="D11" s="12"/>
      <c r="E11" s="209">
        <v>0</v>
      </c>
    </row>
    <row r="12" spans="1:5" ht="15.75">
      <c r="A12" s="25"/>
      <c r="B12" s="1"/>
      <c r="C12" s="48"/>
      <c r="D12" s="12"/>
      <c r="E12" s="209"/>
    </row>
    <row r="13" spans="1:5" ht="15.75">
      <c r="A13" s="25" t="s">
        <v>197</v>
      </c>
      <c r="B13" s="22" t="s">
        <v>198</v>
      </c>
      <c r="C13" s="48"/>
      <c r="D13" s="12"/>
      <c r="E13" s="209"/>
    </row>
    <row r="14" spans="1:5" ht="15.75">
      <c r="A14" s="25"/>
      <c r="B14" s="1" t="s">
        <v>327</v>
      </c>
      <c r="C14" s="48" t="s">
        <v>328</v>
      </c>
      <c r="D14" s="12"/>
      <c r="E14" s="209">
        <v>0</v>
      </c>
    </row>
    <row r="15" spans="1:5" ht="15.75">
      <c r="A15" s="13"/>
      <c r="B15" s="48"/>
      <c r="C15" s="48"/>
      <c r="D15" s="12"/>
      <c r="E15" s="209"/>
    </row>
    <row r="16" spans="1:5" ht="15.75">
      <c r="A16" s="145" t="s">
        <v>294</v>
      </c>
      <c r="B16" s="136"/>
      <c r="C16" s="136"/>
      <c r="D16" s="138"/>
      <c r="E16" s="210">
        <f>SUM(E17)</f>
        <v>10000</v>
      </c>
    </row>
    <row r="17" spans="1:5" ht="15.75">
      <c r="A17" s="112" t="s">
        <v>149</v>
      </c>
      <c r="B17" s="40" t="s">
        <v>150</v>
      </c>
      <c r="C17" s="113"/>
      <c r="D17" s="241"/>
      <c r="E17" s="211">
        <f>SUM(E18+E20)</f>
        <v>10000</v>
      </c>
    </row>
    <row r="18" spans="1:5" ht="15.75">
      <c r="A18" s="13"/>
      <c r="B18" s="2" t="s">
        <v>155</v>
      </c>
      <c r="C18" s="114" t="s">
        <v>156</v>
      </c>
      <c r="D18" s="241"/>
      <c r="E18" s="209">
        <v>0</v>
      </c>
    </row>
    <row r="19" spans="1:5" ht="15.75">
      <c r="A19" s="13"/>
      <c r="C19" s="48" t="s">
        <v>40</v>
      </c>
      <c r="D19" s="12"/>
      <c r="E19" s="209"/>
    </row>
    <row r="20" spans="2:5" ht="15.75">
      <c r="B20" s="48" t="s">
        <v>157</v>
      </c>
      <c r="C20" s="13" t="s">
        <v>17</v>
      </c>
      <c r="D20" s="12"/>
      <c r="E20" s="209">
        <v>10000</v>
      </c>
    </row>
    <row r="21" spans="2:5" ht="15.75">
      <c r="B21" s="48"/>
      <c r="C21" s="13"/>
      <c r="D21" s="12"/>
      <c r="E21" s="209"/>
    </row>
    <row r="22" spans="1:5" ht="15.75">
      <c r="A22" s="136" t="s">
        <v>158</v>
      </c>
      <c r="B22" s="151"/>
      <c r="C22" s="137"/>
      <c r="D22" s="243"/>
      <c r="E22" s="210">
        <f>SUM(E23)</f>
        <v>31677298</v>
      </c>
    </row>
    <row r="23" spans="1:5" ht="15.75">
      <c r="A23" s="3" t="s">
        <v>159</v>
      </c>
      <c r="B23" s="49" t="s">
        <v>160</v>
      </c>
      <c r="C23" s="13"/>
      <c r="D23" s="12"/>
      <c r="E23" s="211">
        <f>E24</f>
        <v>31677298</v>
      </c>
    </row>
    <row r="24" spans="1:5" ht="15.75">
      <c r="A24" s="3"/>
      <c r="B24" s="48" t="s">
        <v>161</v>
      </c>
      <c r="C24" s="13" t="s">
        <v>162</v>
      </c>
      <c r="D24" s="12"/>
      <c r="E24" s="211">
        <f>E25</f>
        <v>31677298</v>
      </c>
    </row>
    <row r="25" spans="2:5" ht="15.75">
      <c r="B25" s="48" t="s">
        <v>163</v>
      </c>
      <c r="C25" s="48" t="s">
        <v>164</v>
      </c>
      <c r="D25" s="12"/>
      <c r="E25" s="209">
        <v>31677298</v>
      </c>
    </row>
    <row r="26" spans="2:5" ht="15.75">
      <c r="B26" s="48"/>
      <c r="C26" s="13"/>
      <c r="D26" s="12"/>
      <c r="E26" s="209"/>
    </row>
    <row r="27" spans="1:5" ht="15.75">
      <c r="A27" s="136" t="s">
        <v>317</v>
      </c>
      <c r="B27" s="136"/>
      <c r="C27" s="136"/>
      <c r="D27" s="244"/>
      <c r="E27" s="210">
        <f>E28</f>
        <v>11660000</v>
      </c>
    </row>
    <row r="28" spans="1:5" ht="15.75">
      <c r="A28" s="112" t="s">
        <v>165</v>
      </c>
      <c r="B28" s="112" t="s">
        <v>152</v>
      </c>
      <c r="C28" s="113"/>
      <c r="D28" s="242"/>
      <c r="E28" s="233">
        <f>SUM(E29+E32+E39)</f>
        <v>11660000</v>
      </c>
    </row>
    <row r="29" spans="2:5" ht="15.75">
      <c r="B29" s="2" t="s">
        <v>166</v>
      </c>
      <c r="C29" s="2" t="s">
        <v>167</v>
      </c>
      <c r="D29" s="10"/>
      <c r="E29" s="213">
        <f>SUM(E30:E31)</f>
        <v>6000000</v>
      </c>
    </row>
    <row r="30" spans="3:5" ht="15.75">
      <c r="C30" s="2" t="s">
        <v>41</v>
      </c>
      <c r="D30" s="10"/>
      <c r="E30" s="212">
        <v>4000000</v>
      </c>
    </row>
    <row r="31" spans="3:5" ht="15.75">
      <c r="C31" s="2" t="s">
        <v>335</v>
      </c>
      <c r="D31" s="10"/>
      <c r="E31" s="212">
        <v>2000000</v>
      </c>
    </row>
    <row r="32" spans="2:5" ht="15.75">
      <c r="B32" s="2" t="s">
        <v>168</v>
      </c>
      <c r="C32" s="14" t="s">
        <v>169</v>
      </c>
      <c r="D32" s="10"/>
      <c r="E32" s="213">
        <f>SUM(E34+E36+E38)</f>
        <v>1600000</v>
      </c>
    </row>
    <row r="33" spans="2:5" ht="15.75">
      <c r="B33" s="41"/>
      <c r="C33" s="14" t="s">
        <v>170</v>
      </c>
      <c r="D33" s="10"/>
      <c r="E33" s="212"/>
    </row>
    <row r="34" spans="2:5" ht="15.75">
      <c r="B34" s="41"/>
      <c r="C34" s="14" t="s">
        <v>6</v>
      </c>
      <c r="D34" s="10"/>
      <c r="E34" s="212">
        <v>700000</v>
      </c>
    </row>
    <row r="35" spans="2:5" ht="15.75">
      <c r="B35" s="41"/>
      <c r="C35" s="14" t="s">
        <v>171</v>
      </c>
      <c r="D35" s="10"/>
      <c r="E35" s="212"/>
    </row>
    <row r="36" spans="2:5" ht="15.75">
      <c r="B36" s="41"/>
      <c r="C36" s="1" t="s">
        <v>172</v>
      </c>
      <c r="D36" s="10"/>
      <c r="E36" s="212">
        <v>500000</v>
      </c>
    </row>
    <row r="37" spans="2:5" ht="15.75">
      <c r="B37" s="41"/>
      <c r="C37" s="14" t="s">
        <v>173</v>
      </c>
      <c r="D37" s="10"/>
      <c r="E37" s="212"/>
    </row>
    <row r="38" spans="2:5" ht="15.75">
      <c r="B38" s="117"/>
      <c r="C38" s="14" t="s">
        <v>18</v>
      </c>
      <c r="D38" s="10"/>
      <c r="E38" s="212">
        <v>400000</v>
      </c>
    </row>
    <row r="39" spans="2:5" ht="15.75">
      <c r="B39" s="2" t="s">
        <v>153</v>
      </c>
      <c r="C39" s="2" t="s">
        <v>318</v>
      </c>
      <c r="D39" s="245"/>
      <c r="E39" s="213">
        <f>SUM(E40:E42)</f>
        <v>4060000</v>
      </c>
    </row>
    <row r="40" spans="3:5" ht="15.75">
      <c r="C40" s="2" t="s">
        <v>336</v>
      </c>
      <c r="D40" s="245"/>
      <c r="E40" s="212">
        <v>4000000</v>
      </c>
    </row>
    <row r="41" spans="3:5" ht="15.75">
      <c r="C41" s="2" t="s">
        <v>376</v>
      </c>
      <c r="D41" s="245"/>
      <c r="E41" s="212">
        <v>10000</v>
      </c>
    </row>
    <row r="42" spans="3:5" ht="15.75">
      <c r="C42" s="2" t="s">
        <v>377</v>
      </c>
      <c r="D42" s="245"/>
      <c r="E42" s="212">
        <v>50000</v>
      </c>
    </row>
    <row r="43" spans="1:5" ht="15.75">
      <c r="A43" s="145" t="s">
        <v>117</v>
      </c>
      <c r="B43" s="137"/>
      <c r="C43" s="137"/>
      <c r="D43" s="244"/>
      <c r="E43" s="210">
        <f>SUM(E44+E49+E53)</f>
        <v>25013984</v>
      </c>
    </row>
    <row r="44" spans="1:5" ht="15.75">
      <c r="A44" s="112" t="s">
        <v>149</v>
      </c>
      <c r="B44" s="40" t="s">
        <v>150</v>
      </c>
      <c r="C44" s="113"/>
      <c r="D44" s="241"/>
      <c r="E44" s="211">
        <f>SUM(E45+E47)</f>
        <v>40000</v>
      </c>
    </row>
    <row r="45" spans="1:5" ht="15.75">
      <c r="A45" s="13"/>
      <c r="B45" s="2" t="s">
        <v>155</v>
      </c>
      <c r="C45" s="114" t="s">
        <v>156</v>
      </c>
      <c r="D45" s="241"/>
      <c r="E45" s="209">
        <f>E46</f>
        <v>40000</v>
      </c>
    </row>
    <row r="46" spans="1:5" ht="15.75">
      <c r="A46" s="13"/>
      <c r="C46" s="48" t="s">
        <v>40</v>
      </c>
      <c r="D46" s="12"/>
      <c r="E46" s="209">
        <v>40000</v>
      </c>
    </row>
    <row r="47" spans="2:5" ht="15.75">
      <c r="B47" s="2" t="s">
        <v>190</v>
      </c>
      <c r="C47" s="48" t="s">
        <v>191</v>
      </c>
      <c r="D47" s="245"/>
      <c r="E47" s="212"/>
    </row>
    <row r="48" spans="3:5" ht="15.75">
      <c r="C48" s="48" t="s">
        <v>192</v>
      </c>
      <c r="D48" s="245"/>
      <c r="E48" s="212"/>
    </row>
    <row r="49" spans="1:5" ht="15.75">
      <c r="A49" s="40" t="s">
        <v>177</v>
      </c>
      <c r="B49" s="118" t="s">
        <v>178</v>
      </c>
      <c r="C49" s="41"/>
      <c r="D49" s="245"/>
      <c r="E49" s="213">
        <f>E50</f>
        <v>24953984</v>
      </c>
    </row>
    <row r="50" spans="2:5" ht="15.75">
      <c r="B50" s="2" t="s">
        <v>186</v>
      </c>
      <c r="C50" s="1" t="s">
        <v>187</v>
      </c>
      <c r="D50" s="242"/>
      <c r="E50" s="212">
        <v>24953984</v>
      </c>
    </row>
    <row r="51" spans="3:5" ht="15.75">
      <c r="C51" s="48" t="s">
        <v>391</v>
      </c>
      <c r="D51" s="10" t="s">
        <v>403</v>
      </c>
      <c r="E51" s="212">
        <v>24953984</v>
      </c>
    </row>
    <row r="52" spans="3:5" ht="15.75">
      <c r="C52" s="48"/>
      <c r="D52" s="245"/>
      <c r="E52" s="212">
        <v>0</v>
      </c>
    </row>
    <row r="53" spans="1:5" ht="15.75">
      <c r="A53" s="40" t="s">
        <v>199</v>
      </c>
      <c r="B53" s="40" t="s">
        <v>200</v>
      </c>
      <c r="C53" s="49"/>
      <c r="D53" s="245"/>
      <c r="E53" s="213">
        <f>E55</f>
        <v>20000</v>
      </c>
    </row>
    <row r="54" spans="2:5" ht="15.75">
      <c r="B54" s="2" t="s">
        <v>320</v>
      </c>
      <c r="C54" s="48" t="s">
        <v>253</v>
      </c>
      <c r="D54" s="245"/>
      <c r="E54" s="212"/>
    </row>
    <row r="55" spans="3:5" ht="15.75">
      <c r="C55" s="48" t="s">
        <v>319</v>
      </c>
      <c r="D55" s="245"/>
      <c r="E55" s="212">
        <v>20000</v>
      </c>
    </row>
    <row r="56" spans="3:5" ht="15.75">
      <c r="C56" s="48"/>
      <c r="D56" s="245"/>
      <c r="E56" s="212"/>
    </row>
    <row r="57" spans="1:5" ht="15.75">
      <c r="A57" s="136" t="s">
        <v>239</v>
      </c>
      <c r="B57" s="137"/>
      <c r="C57" s="151"/>
      <c r="D57" s="244"/>
      <c r="E57" s="210">
        <f>SUM(E58)</f>
        <v>2000000</v>
      </c>
    </row>
    <row r="58" spans="1:5" ht="15.75">
      <c r="A58" s="112" t="s">
        <v>149</v>
      </c>
      <c r="B58" s="40" t="s">
        <v>150</v>
      </c>
      <c r="C58" s="113"/>
      <c r="D58" s="245"/>
      <c r="E58" s="212">
        <f>E59</f>
        <v>2000000</v>
      </c>
    </row>
    <row r="59" spans="1:5" ht="15.75">
      <c r="A59" s="42"/>
      <c r="B59" s="2" t="s">
        <v>155</v>
      </c>
      <c r="C59" s="48" t="s">
        <v>156</v>
      </c>
      <c r="D59" s="245"/>
      <c r="E59" s="212">
        <v>2000000</v>
      </c>
    </row>
    <row r="60" spans="3:5" ht="15.75">
      <c r="C60" s="48" t="s">
        <v>175</v>
      </c>
      <c r="D60" s="245"/>
      <c r="E60" s="212"/>
    </row>
    <row r="61" spans="1:5" ht="15.75" customHeight="1">
      <c r="A61" s="136" t="s">
        <v>176</v>
      </c>
      <c r="B61" s="137"/>
      <c r="C61" s="137"/>
      <c r="D61" s="244"/>
      <c r="E61" s="210">
        <f>SUM(E62+E81)</f>
        <v>39570780</v>
      </c>
    </row>
    <row r="62" spans="1:5" ht="15.75">
      <c r="A62" s="40" t="s">
        <v>177</v>
      </c>
      <c r="B62" s="118" t="s">
        <v>178</v>
      </c>
      <c r="C62" s="41"/>
      <c r="D62" s="245"/>
      <c r="E62" s="213">
        <f>SUM(E63)</f>
        <v>17970780</v>
      </c>
    </row>
    <row r="63" spans="1:5" ht="15.75">
      <c r="A63" s="1"/>
      <c r="B63" s="1" t="s">
        <v>179</v>
      </c>
      <c r="C63" s="13" t="s">
        <v>5</v>
      </c>
      <c r="D63" s="241"/>
      <c r="E63" s="209">
        <f>SUM(E64+E70+E74+E71+E75)</f>
        <v>17970780</v>
      </c>
    </row>
    <row r="64" spans="1:5" ht="15.75">
      <c r="A64" s="1"/>
      <c r="B64" s="1"/>
      <c r="C64" s="13" t="s">
        <v>180</v>
      </c>
      <c r="D64" s="241"/>
      <c r="E64" s="209">
        <v>11906780</v>
      </c>
    </row>
    <row r="65" spans="1:5" ht="15.75" customHeight="1">
      <c r="A65" s="1"/>
      <c r="B65" s="1"/>
      <c r="C65" s="13" t="s">
        <v>181</v>
      </c>
      <c r="D65" s="12">
        <v>3806450</v>
      </c>
      <c r="E65" s="209"/>
    </row>
    <row r="66" spans="1:5" ht="15.75">
      <c r="A66" s="1"/>
      <c r="B66" s="1"/>
      <c r="C66" s="13" t="s">
        <v>182</v>
      </c>
      <c r="D66" s="12">
        <v>5000000</v>
      </c>
      <c r="E66" s="209"/>
    </row>
    <row r="67" spans="1:5" ht="15.75">
      <c r="A67" s="1"/>
      <c r="B67" s="1"/>
      <c r="C67" s="13" t="s">
        <v>223</v>
      </c>
      <c r="D67" s="12">
        <v>1816280</v>
      </c>
      <c r="E67" s="209"/>
    </row>
    <row r="68" spans="1:5" ht="15.75">
      <c r="A68" s="1"/>
      <c r="B68" s="1"/>
      <c r="C68" s="121" t="s">
        <v>57</v>
      </c>
      <c r="D68" s="12">
        <v>252000</v>
      </c>
      <c r="E68" s="209"/>
    </row>
    <row r="69" spans="1:5" ht="15.75">
      <c r="A69" s="1"/>
      <c r="B69" s="1"/>
      <c r="C69" s="18" t="s">
        <v>184</v>
      </c>
      <c r="D69" s="12">
        <v>22950</v>
      </c>
      <c r="E69" s="209"/>
    </row>
    <row r="70" spans="1:6" s="18" customFormat="1" ht="15.75">
      <c r="A70" s="1"/>
      <c r="B70" s="13"/>
      <c r="C70" s="135" t="s">
        <v>338</v>
      </c>
      <c r="D70" s="242"/>
      <c r="E70" s="209">
        <v>1050000</v>
      </c>
      <c r="F70" s="271"/>
    </row>
    <row r="71" spans="1:6" s="18" customFormat="1" ht="15.75">
      <c r="A71" s="13"/>
      <c r="C71" s="119" t="s">
        <v>337</v>
      </c>
      <c r="D71" s="246"/>
      <c r="E71" s="209">
        <v>3100000</v>
      </c>
      <c r="F71" s="271"/>
    </row>
    <row r="72" spans="1:6" s="18" customFormat="1" ht="15.75">
      <c r="A72" s="13"/>
      <c r="C72" s="120" t="s">
        <v>183</v>
      </c>
      <c r="D72" s="12">
        <v>3100000</v>
      </c>
      <c r="E72" s="209"/>
      <c r="F72" s="271"/>
    </row>
    <row r="73" spans="1:6" s="18" customFormat="1" ht="15.75">
      <c r="A73" s="13"/>
      <c r="C73" s="18" t="s">
        <v>339</v>
      </c>
      <c r="D73" s="12"/>
      <c r="E73" s="209"/>
      <c r="F73" s="271"/>
    </row>
    <row r="74" spans="1:5" ht="15.75">
      <c r="A74" s="13"/>
      <c r="B74" s="18"/>
      <c r="C74" s="121" t="s">
        <v>226</v>
      </c>
      <c r="D74" s="242"/>
      <c r="E74" s="209">
        <v>1800000</v>
      </c>
    </row>
    <row r="75" spans="1:5" ht="15.75">
      <c r="A75" s="13"/>
      <c r="B75" s="121"/>
      <c r="C75" s="18" t="s">
        <v>271</v>
      </c>
      <c r="D75" s="12"/>
      <c r="E75" s="209">
        <f>E80</f>
        <v>114000</v>
      </c>
    </row>
    <row r="76" spans="1:5" ht="15.75">
      <c r="A76" s="13"/>
      <c r="B76" s="121"/>
      <c r="C76" s="18" t="s">
        <v>272</v>
      </c>
      <c r="D76" s="12"/>
      <c r="E76" s="209"/>
    </row>
    <row r="77" spans="1:5" ht="15.75">
      <c r="A77" s="13"/>
      <c r="B77" s="121"/>
      <c r="C77" s="114" t="s">
        <v>273</v>
      </c>
      <c r="D77" s="12"/>
      <c r="E77" s="209">
        <v>0</v>
      </c>
    </row>
    <row r="78" spans="1:5" ht="15.75">
      <c r="A78" s="13"/>
      <c r="B78" s="121"/>
      <c r="C78" s="2" t="s">
        <v>270</v>
      </c>
      <c r="D78" s="12"/>
      <c r="E78" s="209">
        <v>0</v>
      </c>
    </row>
    <row r="79" spans="1:5" ht="15.75">
      <c r="A79" s="13"/>
      <c r="B79" s="121"/>
      <c r="C79" s="2" t="s">
        <v>188</v>
      </c>
      <c r="D79" s="12"/>
      <c r="E79" s="209"/>
    </row>
    <row r="80" spans="1:5" ht="15.75">
      <c r="A80" s="13"/>
      <c r="B80" s="121"/>
      <c r="C80" s="2" t="s">
        <v>414</v>
      </c>
      <c r="D80" s="12"/>
      <c r="E80" s="209">
        <v>114000</v>
      </c>
    </row>
    <row r="81" spans="1:5" ht="15.75">
      <c r="A81" s="40" t="s">
        <v>195</v>
      </c>
      <c r="B81" s="40" t="s">
        <v>329</v>
      </c>
      <c r="D81" s="7"/>
      <c r="E81" s="220">
        <f>E83</f>
        <v>21600000</v>
      </c>
    </row>
    <row r="82" spans="1:5" ht="15.75">
      <c r="A82" s="13"/>
      <c r="B82" s="121"/>
      <c r="C82" s="2" t="s">
        <v>330</v>
      </c>
      <c r="D82" s="12"/>
      <c r="E82" s="209"/>
    </row>
    <row r="83" spans="1:5" ht="15.75">
      <c r="A83" s="13"/>
      <c r="B83" s="121"/>
      <c r="C83" s="2" t="s">
        <v>388</v>
      </c>
      <c r="D83" s="12"/>
      <c r="E83" s="209">
        <v>21600000</v>
      </c>
    </row>
    <row r="84" spans="1:5" ht="15.75">
      <c r="A84" s="13"/>
      <c r="B84" s="122"/>
      <c r="C84" s="114"/>
      <c r="D84" s="241"/>
      <c r="E84" s="209"/>
    </row>
    <row r="85" spans="1:5" ht="15.75">
      <c r="A85" s="136" t="s">
        <v>298</v>
      </c>
      <c r="B85" s="136"/>
      <c r="C85" s="137"/>
      <c r="D85" s="247"/>
      <c r="E85" s="210">
        <f>E86</f>
        <v>1900000</v>
      </c>
    </row>
    <row r="86" spans="1:5" ht="15.75">
      <c r="A86" s="40" t="s">
        <v>159</v>
      </c>
      <c r="B86" s="40" t="s">
        <v>210</v>
      </c>
      <c r="D86" s="7"/>
      <c r="E86" s="220">
        <f>E87</f>
        <v>1900000</v>
      </c>
    </row>
    <row r="87" spans="1:5" ht="15.75">
      <c r="A87" s="13"/>
      <c r="B87" s="122"/>
      <c r="C87" s="114" t="s">
        <v>340</v>
      </c>
      <c r="D87" s="241"/>
      <c r="E87" s="209">
        <v>1900000</v>
      </c>
    </row>
    <row r="88" spans="1:5" ht="15.75">
      <c r="A88" s="13"/>
      <c r="B88" s="122"/>
      <c r="C88" s="114"/>
      <c r="D88" s="241"/>
      <c r="E88" s="209"/>
    </row>
    <row r="89" spans="1:5" ht="15.75">
      <c r="A89" s="136" t="s">
        <v>133</v>
      </c>
      <c r="B89" s="136"/>
      <c r="C89" s="137"/>
      <c r="D89" s="247" t="s">
        <v>293</v>
      </c>
      <c r="E89" s="210">
        <f>SUM(E90+E92)</f>
        <v>0</v>
      </c>
    </row>
    <row r="90" spans="1:5" ht="15.75">
      <c r="A90" s="40" t="s">
        <v>149</v>
      </c>
      <c r="B90" s="40" t="s">
        <v>150</v>
      </c>
      <c r="C90" s="113"/>
      <c r="D90" s="248"/>
      <c r="E90" s="209"/>
    </row>
    <row r="91" spans="1:5" ht="15.75">
      <c r="A91" s="1"/>
      <c r="C91" s="13" t="s">
        <v>185</v>
      </c>
      <c r="D91" s="242"/>
      <c r="E91" s="252"/>
    </row>
    <row r="92" spans="1:5" ht="15.75">
      <c r="A92" s="40" t="s">
        <v>193</v>
      </c>
      <c r="B92" s="40" t="s">
        <v>267</v>
      </c>
      <c r="C92" s="113"/>
      <c r="D92" s="245"/>
      <c r="E92" s="253">
        <f>E93</f>
        <v>0</v>
      </c>
    </row>
    <row r="93" spans="2:5" ht="15.75">
      <c r="B93" s="114"/>
      <c r="C93" s="13" t="s">
        <v>286</v>
      </c>
      <c r="D93" s="7"/>
      <c r="E93" s="108">
        <v>0</v>
      </c>
    </row>
    <row r="94" spans="2:5" ht="15.75">
      <c r="B94" s="114"/>
      <c r="C94" s="13" t="s">
        <v>287</v>
      </c>
      <c r="D94" s="7"/>
      <c r="E94" s="108">
        <v>0</v>
      </c>
    </row>
    <row r="95" spans="1:5" ht="15.75">
      <c r="A95" s="136" t="s">
        <v>142</v>
      </c>
      <c r="B95" s="159"/>
      <c r="C95" s="137"/>
      <c r="D95" s="244" t="s">
        <v>358</v>
      </c>
      <c r="E95" s="210">
        <f>SUM(E96)</f>
        <v>2147500</v>
      </c>
    </row>
    <row r="96" spans="1:5" ht="15.75">
      <c r="A96" s="40" t="s">
        <v>177</v>
      </c>
      <c r="B96" s="157" t="s">
        <v>178</v>
      </c>
      <c r="C96" s="114"/>
      <c r="D96" s="242"/>
      <c r="E96" s="209">
        <f>E97</f>
        <v>2147500</v>
      </c>
    </row>
    <row r="97" spans="1:5" ht="15.75">
      <c r="A97" s="25"/>
      <c r="B97" s="2" t="s">
        <v>186</v>
      </c>
      <c r="C97" s="1" t="s">
        <v>187</v>
      </c>
      <c r="D97" s="242"/>
      <c r="E97" s="209">
        <v>2147500</v>
      </c>
    </row>
    <row r="98" spans="1:5" ht="15.75">
      <c r="A98" s="25"/>
      <c r="C98" s="1"/>
      <c r="D98" s="242"/>
      <c r="E98" s="209">
        <v>0</v>
      </c>
    </row>
    <row r="99" spans="1:5" ht="15.75">
      <c r="A99" s="136" t="s">
        <v>146</v>
      </c>
      <c r="B99" s="137"/>
      <c r="C99" s="137"/>
      <c r="D99" s="244"/>
      <c r="E99" s="210">
        <f>SUM(E100)</f>
        <v>0</v>
      </c>
    </row>
    <row r="100" spans="1:5" ht="15.75">
      <c r="A100" s="40" t="s">
        <v>149</v>
      </c>
      <c r="B100" s="40" t="s">
        <v>150</v>
      </c>
      <c r="C100" s="154"/>
      <c r="D100" s="248"/>
      <c r="E100" s="209">
        <f>E101</f>
        <v>0</v>
      </c>
    </row>
    <row r="101" spans="1:12" ht="15.75">
      <c r="A101" s="1"/>
      <c r="C101" s="13" t="s">
        <v>185</v>
      </c>
      <c r="D101" s="242"/>
      <c r="E101" s="209">
        <v>0</v>
      </c>
      <c r="F101" s="91"/>
      <c r="G101" s="158"/>
      <c r="H101" s="158"/>
      <c r="I101" s="158"/>
      <c r="J101" s="158"/>
      <c r="K101" s="158"/>
      <c r="L101" s="158"/>
    </row>
    <row r="102" spans="1:5" ht="15.75">
      <c r="A102" s="136" t="s">
        <v>295</v>
      </c>
      <c r="B102" s="137"/>
      <c r="C102" s="137"/>
      <c r="D102" s="244"/>
      <c r="E102" s="210">
        <f>E103</f>
        <v>0</v>
      </c>
    </row>
    <row r="103" spans="1:12" ht="15.75">
      <c r="A103" s="40" t="s">
        <v>177</v>
      </c>
      <c r="B103" s="157" t="s">
        <v>178</v>
      </c>
      <c r="C103" s="114"/>
      <c r="D103" s="242"/>
      <c r="E103" s="211">
        <f>E104</f>
        <v>0</v>
      </c>
      <c r="F103" s="91"/>
      <c r="G103" s="158"/>
      <c r="H103" s="158"/>
      <c r="I103" s="158"/>
      <c r="J103" s="158"/>
      <c r="K103" s="158"/>
      <c r="L103" s="158"/>
    </row>
    <row r="104" spans="1:32" s="26" customFormat="1" ht="24.75" customHeight="1">
      <c r="A104" s="23"/>
      <c r="B104" s="2" t="s">
        <v>186</v>
      </c>
      <c r="C104" s="1" t="s">
        <v>187</v>
      </c>
      <c r="D104" s="249"/>
      <c r="E104" s="236">
        <v>0</v>
      </c>
      <c r="F104" s="91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</row>
    <row r="105" spans="1:6" s="8" customFormat="1" ht="36" customHeight="1">
      <c r="A105" s="136" t="s">
        <v>1</v>
      </c>
      <c r="B105" s="167"/>
      <c r="C105" s="159"/>
      <c r="D105" s="250" t="s">
        <v>405</v>
      </c>
      <c r="E105" s="210">
        <f>SUM(E6+E16+E43+E89+E95+E99+E22+E61+E57+E102+E85+E27)</f>
        <v>113979562</v>
      </c>
      <c r="F105" s="272"/>
    </row>
    <row r="106" spans="1:5" ht="15.75">
      <c r="A106" s="9"/>
      <c r="C106" s="9"/>
      <c r="D106" s="245"/>
      <c r="E106" s="275"/>
    </row>
    <row r="107" ht="15.75">
      <c r="D107" s="245"/>
    </row>
    <row r="108" ht="15.75">
      <c r="D108" s="245"/>
    </row>
    <row r="109" ht="15.75">
      <c r="D109" s="245"/>
    </row>
    <row r="110" ht="15.75">
      <c r="D110" s="245"/>
    </row>
    <row r="111" ht="15.75">
      <c r="D111" s="245"/>
    </row>
    <row r="112" ht="15.75">
      <c r="D112" s="245"/>
    </row>
    <row r="113" ht="15.75">
      <c r="D113" s="245"/>
    </row>
    <row r="114" ht="15.75">
      <c r="D114" s="245"/>
    </row>
    <row r="115" ht="15.75">
      <c r="D115" s="245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</sheetData>
  <sheetProtection/>
  <mergeCells count="4">
    <mergeCell ref="A3:E3"/>
    <mergeCell ref="A4:E4"/>
    <mergeCell ref="A1:E1"/>
    <mergeCell ref="A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1" r:id="rId1"/>
  <headerFooter alignWithMargins="0">
    <oddFooter>&amp;C&amp;P. oldal, összesen: &amp;N</oddFooter>
  </headerFooter>
  <rowBreaks count="1" manualBreakCount="1"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5" width="20.7109375" style="0" customWidth="1"/>
  </cols>
  <sheetData>
    <row r="1" spans="1:5" ht="15.75">
      <c r="A1" s="285" t="s">
        <v>418</v>
      </c>
      <c r="B1" s="285"/>
      <c r="C1" s="285"/>
      <c r="D1" s="294"/>
      <c r="E1" s="285"/>
    </row>
    <row r="2" spans="1:5" ht="15.75">
      <c r="A2" s="285"/>
      <c r="B2" s="285"/>
      <c r="C2" s="285"/>
      <c r="D2" s="294"/>
      <c r="E2" s="285"/>
    </row>
    <row r="3" spans="1:5" ht="15.75">
      <c r="A3" s="293" t="s">
        <v>54</v>
      </c>
      <c r="B3" s="293"/>
      <c r="C3" s="293"/>
      <c r="D3" s="293"/>
      <c r="E3" s="293"/>
    </row>
    <row r="4" spans="1:5" ht="15.75">
      <c r="A4" s="293" t="s">
        <v>369</v>
      </c>
      <c r="B4" s="293"/>
      <c r="C4" s="293"/>
      <c r="D4" s="293"/>
      <c r="E4" s="293"/>
    </row>
    <row r="5" spans="1:5" ht="15.75">
      <c r="A5" s="297" t="s">
        <v>58</v>
      </c>
      <c r="B5" s="297"/>
      <c r="C5" s="297"/>
      <c r="D5" s="297"/>
      <c r="E5" s="297"/>
    </row>
    <row r="6" spans="1:5" ht="15.75">
      <c r="A6" s="82"/>
      <c r="B6" s="83" t="s">
        <v>59</v>
      </c>
      <c r="C6" s="83"/>
      <c r="D6" s="255"/>
      <c r="E6" s="214" t="s">
        <v>218</v>
      </c>
    </row>
    <row r="7" spans="1:5" ht="15.75">
      <c r="A7" s="85"/>
      <c r="B7" s="86"/>
      <c r="C7" s="86"/>
      <c r="D7" s="256"/>
      <c r="E7" s="277"/>
    </row>
    <row r="8" spans="1:5" ht="15.75">
      <c r="A8" s="40" t="s">
        <v>177</v>
      </c>
      <c r="B8" s="118" t="s">
        <v>178</v>
      </c>
      <c r="C8" s="41"/>
      <c r="D8" s="251"/>
      <c r="E8" s="213">
        <f>SUM(E9+E28)</f>
        <v>45072264</v>
      </c>
    </row>
    <row r="9" spans="1:5" ht="15.75">
      <c r="A9" s="1"/>
      <c r="B9" s="1" t="s">
        <v>179</v>
      </c>
      <c r="C9" s="13" t="s">
        <v>5</v>
      </c>
      <c r="D9" s="257"/>
      <c r="E9" s="209">
        <f>SUM(E10+E16+E17+E19+E22)</f>
        <v>17970780</v>
      </c>
    </row>
    <row r="10" spans="1:5" ht="15.75">
      <c r="A10" s="1"/>
      <c r="B10" s="1"/>
      <c r="C10" s="13" t="s">
        <v>180</v>
      </c>
      <c r="D10" s="257"/>
      <c r="E10" s="209">
        <v>11906780</v>
      </c>
    </row>
    <row r="11" spans="1:5" ht="15.75">
      <c r="A11" s="1"/>
      <c r="B11" s="1"/>
      <c r="C11" s="13" t="s">
        <v>181</v>
      </c>
      <c r="D11" s="258">
        <v>3806450</v>
      </c>
      <c r="E11" s="209"/>
    </row>
    <row r="12" spans="1:5" ht="15.75">
      <c r="A12" s="1"/>
      <c r="B12" s="1"/>
      <c r="C12" s="13" t="s">
        <v>182</v>
      </c>
      <c r="D12" s="258">
        <v>5000000</v>
      </c>
      <c r="E12" s="209"/>
    </row>
    <row r="13" spans="1:5" ht="24" customHeight="1">
      <c r="A13" s="1"/>
      <c r="B13" s="1"/>
      <c r="C13" s="13" t="s">
        <v>223</v>
      </c>
      <c r="D13" s="258">
        <v>1816280</v>
      </c>
      <c r="E13" s="209"/>
    </row>
    <row r="14" spans="1:5" ht="15.75">
      <c r="A14" s="1"/>
      <c r="B14" s="1"/>
      <c r="C14" s="121" t="s">
        <v>57</v>
      </c>
      <c r="D14" s="258">
        <v>252000</v>
      </c>
      <c r="E14" s="209"/>
    </row>
    <row r="15" spans="1:5" ht="15.75">
      <c r="A15" s="1"/>
      <c r="B15" s="1"/>
      <c r="C15" s="18" t="s">
        <v>184</v>
      </c>
      <c r="D15" s="258">
        <v>22950</v>
      </c>
      <c r="E15" s="209"/>
    </row>
    <row r="16" spans="1:5" ht="15.75">
      <c r="A16" s="1"/>
      <c r="B16" s="13"/>
      <c r="C16" s="135" t="s">
        <v>224</v>
      </c>
      <c r="D16" s="259"/>
      <c r="E16" s="209">
        <v>1050000</v>
      </c>
    </row>
    <row r="17" spans="1:5" ht="15.75">
      <c r="A17" s="13"/>
      <c r="B17" s="18"/>
      <c r="C17" s="119" t="s">
        <v>225</v>
      </c>
      <c r="D17" s="260"/>
      <c r="E17" s="209">
        <v>3100000</v>
      </c>
    </row>
    <row r="18" spans="1:5" ht="31.5">
      <c r="A18" s="13"/>
      <c r="B18" s="18"/>
      <c r="C18" s="120" t="s">
        <v>183</v>
      </c>
      <c r="D18" s="258">
        <v>3100000</v>
      </c>
      <c r="E18" s="209"/>
    </row>
    <row r="19" spans="1:5" ht="15.75">
      <c r="A19" s="13"/>
      <c r="B19" s="18"/>
      <c r="C19" s="121" t="s">
        <v>226</v>
      </c>
      <c r="D19" s="259"/>
      <c r="E19" s="209">
        <v>1800000</v>
      </c>
    </row>
    <row r="20" spans="1:5" ht="15.75">
      <c r="A20" s="13"/>
      <c r="B20" s="121"/>
      <c r="C20" s="18" t="s">
        <v>227</v>
      </c>
      <c r="D20" s="258"/>
      <c r="E20" s="209">
        <v>0</v>
      </c>
    </row>
    <row r="21" spans="1:5" ht="15.75">
      <c r="A21" s="13"/>
      <c r="B21" s="121"/>
      <c r="C21" s="18" t="s">
        <v>341</v>
      </c>
      <c r="D21" s="258"/>
      <c r="E21" s="209">
        <v>0</v>
      </c>
    </row>
    <row r="22" spans="1:5" ht="15.75">
      <c r="A22" s="13"/>
      <c r="B22" s="121"/>
      <c r="C22" s="18" t="s">
        <v>271</v>
      </c>
      <c r="D22" s="258"/>
      <c r="E22" s="209">
        <f>E27</f>
        <v>114000</v>
      </c>
    </row>
    <row r="23" spans="1:5" ht="15.75">
      <c r="A23" s="13"/>
      <c r="B23" s="121"/>
      <c r="C23" s="18" t="s">
        <v>272</v>
      </c>
      <c r="D23" s="258"/>
      <c r="E23" s="209"/>
    </row>
    <row r="24" spans="1:5" ht="15.75">
      <c r="A24" s="13"/>
      <c r="B24" s="121"/>
      <c r="C24" s="114" t="s">
        <v>273</v>
      </c>
      <c r="D24" s="258"/>
      <c r="E24" s="209"/>
    </row>
    <row r="25" spans="1:5" ht="15.75">
      <c r="A25" s="13"/>
      <c r="B25" s="121"/>
      <c r="C25" s="2" t="s">
        <v>270</v>
      </c>
      <c r="D25" s="258"/>
      <c r="E25" s="209"/>
    </row>
    <row r="26" spans="1:5" ht="15.75">
      <c r="A26" s="13"/>
      <c r="B26" s="121"/>
      <c r="C26" s="2" t="s">
        <v>188</v>
      </c>
      <c r="D26" s="258"/>
      <c r="E26" s="209"/>
    </row>
    <row r="27" spans="1:5" ht="15.75">
      <c r="A27" s="13"/>
      <c r="B27" s="121"/>
      <c r="C27" s="2" t="s">
        <v>414</v>
      </c>
      <c r="D27" s="258"/>
      <c r="E27" s="209">
        <v>114000</v>
      </c>
    </row>
    <row r="28" spans="1:5" ht="15.75">
      <c r="A28" s="122"/>
      <c r="B28" s="1" t="s">
        <v>219</v>
      </c>
      <c r="D28" s="261"/>
      <c r="E28" s="209">
        <v>27101484</v>
      </c>
    </row>
    <row r="29" spans="1:5" ht="15.75">
      <c r="A29" s="122"/>
      <c r="B29" s="25"/>
      <c r="C29" s="1"/>
      <c r="D29" s="261"/>
      <c r="E29" s="278"/>
    </row>
    <row r="30" spans="1:5" ht="15.75">
      <c r="A30" s="40" t="s">
        <v>195</v>
      </c>
      <c r="B30" s="40" t="s">
        <v>329</v>
      </c>
      <c r="C30" s="2"/>
      <c r="D30" s="261"/>
      <c r="E30" s="211">
        <v>21600000</v>
      </c>
    </row>
    <row r="31" spans="1:5" ht="15.75">
      <c r="A31" s="13"/>
      <c r="B31" s="121"/>
      <c r="C31" s="2" t="s">
        <v>330</v>
      </c>
      <c r="D31" s="261"/>
      <c r="E31" s="209"/>
    </row>
    <row r="32" spans="1:5" ht="15.75">
      <c r="A32" s="13"/>
      <c r="B32" s="121"/>
      <c r="C32" s="2" t="s">
        <v>388</v>
      </c>
      <c r="D32" s="261"/>
      <c r="E32" s="209">
        <v>21600000</v>
      </c>
    </row>
    <row r="33" spans="1:5" ht="15.75">
      <c r="A33" s="13"/>
      <c r="B33" s="121"/>
      <c r="C33" s="2"/>
      <c r="D33" s="261"/>
      <c r="E33" s="278"/>
    </row>
    <row r="34" spans="1:5" ht="15.75">
      <c r="A34" s="112" t="s">
        <v>165</v>
      </c>
      <c r="B34" s="112" t="s">
        <v>152</v>
      </c>
      <c r="C34" s="113"/>
      <c r="D34" s="259"/>
      <c r="E34" s="211">
        <f>SUM(E35+E38+E45)</f>
        <v>11660000</v>
      </c>
    </row>
    <row r="35" spans="1:5" ht="15.75">
      <c r="A35" s="2"/>
      <c r="B35" s="2" t="s">
        <v>166</v>
      </c>
      <c r="C35" s="2" t="s">
        <v>167</v>
      </c>
      <c r="D35" s="262"/>
      <c r="E35" s="212">
        <f>SUM(E36:E37)</f>
        <v>6000000</v>
      </c>
    </row>
    <row r="36" spans="1:5" ht="15.75">
      <c r="A36" s="2"/>
      <c r="B36" s="2"/>
      <c r="C36" s="2" t="s">
        <v>41</v>
      </c>
      <c r="D36" s="262"/>
      <c r="E36" s="212">
        <v>4000000</v>
      </c>
    </row>
    <row r="37" spans="1:5" ht="15.75">
      <c r="A37" s="2"/>
      <c r="B37" s="2"/>
      <c r="C37" s="2" t="s">
        <v>335</v>
      </c>
      <c r="D37" s="262"/>
      <c r="E37" s="212">
        <v>2000000</v>
      </c>
    </row>
    <row r="38" spans="1:5" ht="15.75">
      <c r="A38" s="2"/>
      <c r="B38" s="2" t="s">
        <v>168</v>
      </c>
      <c r="C38" s="14" t="s">
        <v>169</v>
      </c>
      <c r="D38" s="262"/>
      <c r="E38" s="212">
        <f>SUM(E39+E43+E41)</f>
        <v>1600000</v>
      </c>
    </row>
    <row r="39" spans="1:5" ht="15.75">
      <c r="A39" s="2"/>
      <c r="B39" s="41"/>
      <c r="C39" s="14" t="s">
        <v>170</v>
      </c>
      <c r="D39" s="262"/>
      <c r="E39" s="212">
        <f>E40</f>
        <v>700000</v>
      </c>
    </row>
    <row r="40" spans="1:5" ht="15.75">
      <c r="A40" s="2"/>
      <c r="B40" s="41"/>
      <c r="C40" s="14" t="s">
        <v>6</v>
      </c>
      <c r="D40" s="262"/>
      <c r="E40" s="212">
        <v>700000</v>
      </c>
    </row>
    <row r="41" spans="1:5" ht="15.75">
      <c r="A41" s="2"/>
      <c r="B41" s="41"/>
      <c r="C41" s="14" t="s">
        <v>171</v>
      </c>
      <c r="D41" s="262"/>
      <c r="E41" s="212">
        <f>E42</f>
        <v>500000</v>
      </c>
    </row>
    <row r="42" spans="1:5" ht="15.75">
      <c r="A42" s="2"/>
      <c r="B42" s="41"/>
      <c r="C42" s="1" t="s">
        <v>172</v>
      </c>
      <c r="D42" s="262"/>
      <c r="E42" s="212">
        <v>500000</v>
      </c>
    </row>
    <row r="43" spans="1:5" ht="15.75">
      <c r="A43" s="2"/>
      <c r="B43" s="41"/>
      <c r="C43" s="14" t="s">
        <v>173</v>
      </c>
      <c r="D43" s="262"/>
      <c r="E43" s="212">
        <f>E44</f>
        <v>400000</v>
      </c>
    </row>
    <row r="44" spans="1:5" ht="15.75">
      <c r="A44" s="2"/>
      <c r="B44" s="117"/>
      <c r="C44" s="14" t="s">
        <v>18</v>
      </c>
      <c r="D44" s="262"/>
      <c r="E44" s="212">
        <v>400000</v>
      </c>
    </row>
    <row r="45" spans="1:5" ht="15.75">
      <c r="A45" s="2"/>
      <c r="B45" s="2" t="s">
        <v>153</v>
      </c>
      <c r="C45" s="1" t="s">
        <v>154</v>
      </c>
      <c r="D45" s="262"/>
      <c r="E45" s="212">
        <f>SUM(E46:E48)</f>
        <v>4060000</v>
      </c>
    </row>
    <row r="46" spans="1:5" ht="15.75">
      <c r="A46" s="2"/>
      <c r="B46" s="117"/>
      <c r="C46" s="1" t="s">
        <v>174</v>
      </c>
      <c r="D46" s="262"/>
      <c r="E46" s="212">
        <v>50000</v>
      </c>
    </row>
    <row r="47" spans="1:5" ht="15.75">
      <c r="A47" s="2"/>
      <c r="B47" s="117"/>
      <c r="C47" s="1" t="s">
        <v>404</v>
      </c>
      <c r="D47" s="262"/>
      <c r="E47" s="212">
        <v>10000</v>
      </c>
    </row>
    <row r="48" spans="1:5" ht="15.75">
      <c r="A48" s="13"/>
      <c r="B48" s="13"/>
      <c r="C48" s="13" t="s">
        <v>355</v>
      </c>
      <c r="D48" s="259"/>
      <c r="E48" s="209">
        <v>4000000</v>
      </c>
    </row>
    <row r="49" spans="1:5" ht="15.75">
      <c r="A49" s="40" t="s">
        <v>149</v>
      </c>
      <c r="B49" s="40" t="s">
        <v>150</v>
      </c>
      <c r="C49" s="40"/>
      <c r="D49" s="259"/>
      <c r="E49" s="211">
        <f>SUM(E50:E52)</f>
        <v>2050000</v>
      </c>
    </row>
    <row r="50" spans="1:5" ht="15.75">
      <c r="A50" s="3"/>
      <c r="B50" s="2" t="s">
        <v>155</v>
      </c>
      <c r="C50" s="114" t="s">
        <v>156</v>
      </c>
      <c r="D50" s="263"/>
      <c r="E50" s="212">
        <v>2040000</v>
      </c>
    </row>
    <row r="51" spans="1:5" ht="15.75">
      <c r="A51" s="3"/>
      <c r="B51" s="2" t="s">
        <v>190</v>
      </c>
      <c r="C51" s="48" t="s">
        <v>191</v>
      </c>
      <c r="D51" s="263"/>
      <c r="E51" s="212">
        <v>0</v>
      </c>
    </row>
    <row r="52" spans="1:5" ht="15.75">
      <c r="A52" s="2"/>
      <c r="B52" s="48" t="s">
        <v>157</v>
      </c>
      <c r="C52" s="13" t="s">
        <v>17</v>
      </c>
      <c r="D52" s="251"/>
      <c r="E52" s="212">
        <v>10000</v>
      </c>
    </row>
    <row r="53" spans="1:5" ht="15.75">
      <c r="A53" s="2"/>
      <c r="B53" s="2"/>
      <c r="C53" s="295"/>
      <c r="D53" s="296"/>
      <c r="E53" s="212"/>
    </row>
    <row r="54" spans="1:5" ht="15.75">
      <c r="A54" s="3" t="s">
        <v>197</v>
      </c>
      <c r="B54" s="3" t="s">
        <v>198</v>
      </c>
      <c r="C54" s="280"/>
      <c r="D54" s="279"/>
      <c r="E54" s="212">
        <v>0</v>
      </c>
    </row>
    <row r="55" spans="1:5" ht="15.75">
      <c r="A55" s="2"/>
      <c r="B55" s="2" t="s">
        <v>327</v>
      </c>
      <c r="C55" s="13" t="s">
        <v>328</v>
      </c>
      <c r="D55" s="279"/>
      <c r="E55" s="212">
        <v>0</v>
      </c>
    </row>
    <row r="56" spans="1:5" ht="15.75">
      <c r="A56" s="2"/>
      <c r="B56" s="2"/>
      <c r="C56" s="198"/>
      <c r="D56" s="279"/>
      <c r="E56" s="212"/>
    </row>
    <row r="57" spans="1:5" ht="15.75">
      <c r="A57" s="3" t="s">
        <v>193</v>
      </c>
      <c r="B57" s="2" t="s">
        <v>267</v>
      </c>
      <c r="C57" s="2"/>
      <c r="D57" s="264"/>
      <c r="E57" s="213">
        <v>0</v>
      </c>
    </row>
    <row r="58" spans="1:5" ht="15.75">
      <c r="A58" s="2"/>
      <c r="B58" s="2"/>
      <c r="C58" s="198"/>
      <c r="D58" s="264"/>
      <c r="E58" s="212"/>
    </row>
    <row r="59" spans="1:5" ht="15.75">
      <c r="A59" s="40" t="s">
        <v>199</v>
      </c>
      <c r="B59" s="40" t="s">
        <v>200</v>
      </c>
      <c r="C59" s="49"/>
      <c r="D59" s="251"/>
      <c r="E59" s="213">
        <f>E60</f>
        <v>20000</v>
      </c>
    </row>
    <row r="60" spans="1:5" ht="15.75">
      <c r="A60" s="2"/>
      <c r="B60" s="2" t="s">
        <v>320</v>
      </c>
      <c r="C60" s="48" t="s">
        <v>253</v>
      </c>
      <c r="D60" s="251"/>
      <c r="E60" s="212">
        <f>E61</f>
        <v>20000</v>
      </c>
    </row>
    <row r="61" spans="1:5" ht="15.75">
      <c r="A61" s="3"/>
      <c r="B61" s="2"/>
      <c r="C61" s="273" t="s">
        <v>323</v>
      </c>
      <c r="D61" s="251"/>
      <c r="E61" s="212">
        <v>20000</v>
      </c>
    </row>
    <row r="62" spans="1:5" ht="15.75">
      <c r="A62" s="3" t="s">
        <v>159</v>
      </c>
      <c r="B62" s="49" t="s">
        <v>160</v>
      </c>
      <c r="C62" s="13"/>
      <c r="D62" s="251"/>
      <c r="E62" s="213">
        <v>33577298</v>
      </c>
    </row>
    <row r="63" spans="1:5" ht="15.75">
      <c r="A63" s="3"/>
      <c r="B63" s="49"/>
      <c r="C63" s="13"/>
      <c r="D63" s="251"/>
      <c r="E63" s="212"/>
    </row>
    <row r="64" spans="1:5" ht="15.75">
      <c r="A64" s="136" t="s">
        <v>1</v>
      </c>
      <c r="B64" s="137"/>
      <c r="C64" s="159"/>
      <c r="D64" s="265"/>
      <c r="E64" s="210">
        <f>SUM(E49+E59+E62+E8+E34+E57+E30)</f>
        <v>113979562</v>
      </c>
    </row>
  </sheetData>
  <sheetProtection/>
  <mergeCells count="6">
    <mergeCell ref="C53:D53"/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298"/>
      <c r="B1" s="298"/>
      <c r="C1" s="298"/>
      <c r="D1" s="298"/>
      <c r="E1" s="298"/>
      <c r="F1" s="225"/>
      <c r="G1" s="87"/>
      <c r="H1" s="87"/>
      <c r="I1" s="87"/>
      <c r="J1" s="87"/>
    </row>
    <row r="2" spans="1:5" ht="15.75">
      <c r="A2" s="298" t="s">
        <v>419</v>
      </c>
      <c r="B2" s="298"/>
      <c r="C2" s="298"/>
      <c r="D2" s="298"/>
      <c r="E2" s="298"/>
    </row>
    <row r="3" spans="1:5" ht="15.75">
      <c r="A3" s="298"/>
      <c r="B3" s="298"/>
      <c r="C3" s="298"/>
      <c r="D3" s="298"/>
      <c r="E3" s="298"/>
    </row>
    <row r="4" spans="1:5" ht="15.75">
      <c r="A4" s="293" t="s">
        <v>54</v>
      </c>
      <c r="B4" s="293"/>
      <c r="C4" s="293"/>
      <c r="D4" s="293"/>
      <c r="E4" s="293"/>
    </row>
    <row r="5" spans="1:5" ht="15.75">
      <c r="A5" s="293" t="s">
        <v>370</v>
      </c>
      <c r="B5" s="293"/>
      <c r="C5" s="293"/>
      <c r="D5" s="293"/>
      <c r="E5" s="293"/>
    </row>
    <row r="6" spans="1:5" ht="15.75">
      <c r="A6" s="1"/>
      <c r="B6" s="1"/>
      <c r="C6" s="1"/>
      <c r="D6" s="1"/>
      <c r="E6" s="1"/>
    </row>
    <row r="7" spans="1:7" ht="47.25">
      <c r="A7" s="27" t="s">
        <v>61</v>
      </c>
      <c r="B7" s="36" t="s">
        <v>62</v>
      </c>
      <c r="C7" s="36" t="s">
        <v>63</v>
      </c>
      <c r="D7" s="36" t="s">
        <v>254</v>
      </c>
      <c r="E7" s="36" t="s">
        <v>37</v>
      </c>
      <c r="G7" s="95"/>
    </row>
    <row r="8" spans="1:5" ht="15.75">
      <c r="A8" s="25" t="s">
        <v>148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84</v>
      </c>
      <c r="B9" s="7">
        <v>10000</v>
      </c>
      <c r="C9" s="7">
        <v>0</v>
      </c>
      <c r="D9" s="7">
        <v>0</v>
      </c>
      <c r="E9" s="7">
        <f aca="true" t="shared" si="0" ref="E9:E17">SUM(B9:D9)</f>
        <v>10000</v>
      </c>
    </row>
    <row r="10" spans="1:5" ht="15.75">
      <c r="A10" s="3" t="s">
        <v>158</v>
      </c>
      <c r="B10" s="7">
        <v>31677298</v>
      </c>
      <c r="C10" s="7">
        <v>0</v>
      </c>
      <c r="D10" s="7">
        <v>0</v>
      </c>
      <c r="E10" s="7">
        <f t="shared" si="0"/>
        <v>31677298</v>
      </c>
    </row>
    <row r="11" spans="1:5" ht="15.75">
      <c r="A11" s="25" t="s">
        <v>211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117</v>
      </c>
      <c r="B12" s="7">
        <v>25013984</v>
      </c>
      <c r="C12" s="7">
        <v>0</v>
      </c>
      <c r="D12" s="7">
        <v>0</v>
      </c>
      <c r="E12" s="7">
        <f t="shared" si="0"/>
        <v>25013984</v>
      </c>
    </row>
    <row r="13" spans="1:6" ht="15.75">
      <c r="A13" s="3" t="s">
        <v>176</v>
      </c>
      <c r="B13" s="7">
        <v>39570780</v>
      </c>
      <c r="C13" s="7">
        <v>0</v>
      </c>
      <c r="D13" s="7">
        <v>0</v>
      </c>
      <c r="E13" s="7">
        <f t="shared" si="0"/>
        <v>39570780</v>
      </c>
      <c r="F13" s="223"/>
    </row>
    <row r="14" spans="1:5" ht="15.75">
      <c r="A14" s="3" t="s">
        <v>133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142</v>
      </c>
      <c r="B15" s="7">
        <v>2147500</v>
      </c>
      <c r="C15" s="7">
        <v>0</v>
      </c>
      <c r="D15" s="7">
        <v>0</v>
      </c>
      <c r="E15" s="7">
        <f t="shared" si="0"/>
        <v>2147500</v>
      </c>
    </row>
    <row r="16" spans="1:5" ht="15.75">
      <c r="A16" s="122" t="s">
        <v>239</v>
      </c>
      <c r="B16" s="7">
        <v>0</v>
      </c>
      <c r="C16" s="7">
        <v>2000000</v>
      </c>
      <c r="D16" s="7">
        <v>0</v>
      </c>
      <c r="E16" s="7">
        <f t="shared" si="0"/>
        <v>2000000</v>
      </c>
    </row>
    <row r="17" spans="1:5" ht="15.75">
      <c r="A17" s="3" t="s">
        <v>146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7" t="s">
        <v>126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298</v>
      </c>
      <c r="B19" s="7">
        <v>1900000</v>
      </c>
      <c r="C19" s="7">
        <v>0</v>
      </c>
      <c r="D19" s="7">
        <v>0</v>
      </c>
      <c r="E19" s="7">
        <f>SUM(B19:D19)</f>
        <v>1900000</v>
      </c>
    </row>
    <row r="20" spans="1:5" ht="15.75">
      <c r="A20" s="237" t="s">
        <v>317</v>
      </c>
      <c r="B20" s="7">
        <v>11660000</v>
      </c>
      <c r="C20" s="7">
        <v>0</v>
      </c>
      <c r="D20" s="7">
        <v>0</v>
      </c>
      <c r="E20" s="7">
        <f>SUM(B20:D20)</f>
        <v>11660000</v>
      </c>
    </row>
    <row r="21" spans="1:5" ht="15.75">
      <c r="A21" s="193" t="s">
        <v>60</v>
      </c>
      <c r="B21" s="194">
        <f>SUM(B8:B20)</f>
        <v>111979562</v>
      </c>
      <c r="C21" s="194">
        <f>SUM(C9:C16)</f>
        <v>2000000</v>
      </c>
      <c r="D21" s="194">
        <f>SUM(D9:D16)</f>
        <v>0</v>
      </c>
      <c r="E21" s="194">
        <f>SUM(E8:E20)</f>
        <v>113979562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6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7" width="12.140625" style="7" bestFit="1" customWidth="1"/>
    <col min="8" max="8" width="9.140625" style="1" customWidth="1"/>
    <col min="9" max="9" width="9.8515625" style="1" bestFit="1" customWidth="1"/>
    <col min="10" max="11" width="9.140625" style="1" customWidth="1"/>
    <col min="12" max="12" width="9.8515625" style="1" bestFit="1" customWidth="1"/>
    <col min="13" max="16384" width="9.140625" style="1" customWidth="1"/>
  </cols>
  <sheetData>
    <row r="1" spans="1:6" ht="17.25" customHeight="1">
      <c r="A1" s="298"/>
      <c r="B1" s="300"/>
      <c r="C1" s="300"/>
      <c r="D1" s="300"/>
      <c r="E1" s="300"/>
      <c r="F1" s="300"/>
    </row>
    <row r="2" spans="1:6" ht="17.25" customHeight="1">
      <c r="A2" s="298" t="s">
        <v>420</v>
      </c>
      <c r="B2" s="300"/>
      <c r="C2" s="300"/>
      <c r="D2" s="300"/>
      <c r="E2" s="300"/>
      <c r="F2" s="300"/>
    </row>
    <row r="3" spans="1:6" ht="18.75" customHeight="1">
      <c r="A3" s="299" t="s">
        <v>54</v>
      </c>
      <c r="B3" s="299"/>
      <c r="C3" s="299"/>
      <c r="D3" s="299"/>
      <c r="E3" s="299"/>
      <c r="F3" s="299"/>
    </row>
    <row r="4" spans="1:6" ht="22.5" customHeight="1">
      <c r="A4" s="299" t="s">
        <v>371</v>
      </c>
      <c r="B4" s="299"/>
      <c r="C4" s="299"/>
      <c r="D4" s="299"/>
      <c r="E4" s="299"/>
      <c r="F4" s="299"/>
    </row>
    <row r="5" spans="1:6" ht="34.5" customHeight="1">
      <c r="A5" s="88"/>
      <c r="B5" s="89" t="s">
        <v>43</v>
      </c>
      <c r="C5" s="89"/>
      <c r="D5" s="89"/>
      <c r="E5" s="90" t="s">
        <v>11</v>
      </c>
      <c r="F5" s="214" t="s">
        <v>218</v>
      </c>
    </row>
    <row r="6" spans="1:6" ht="15.75" customHeight="1">
      <c r="A6" s="142" t="s">
        <v>64</v>
      </c>
      <c r="B6" s="142"/>
      <c r="C6" s="142"/>
      <c r="D6" s="142"/>
      <c r="E6" s="143"/>
      <c r="F6" s="144">
        <f>SUM(F7)</f>
        <v>0</v>
      </c>
    </row>
    <row r="7" spans="1:6" ht="15.75" customHeight="1">
      <c r="A7" s="123" t="s">
        <v>65</v>
      </c>
      <c r="B7" s="40" t="s">
        <v>66</v>
      </c>
      <c r="C7" s="123"/>
      <c r="D7" s="37"/>
      <c r="E7" s="38"/>
      <c r="F7" s="228">
        <f>SUM(F8+F12)</f>
        <v>0</v>
      </c>
    </row>
    <row r="8" spans="1:6" ht="15.75" customHeight="1">
      <c r="A8" s="14"/>
      <c r="B8" s="3" t="s">
        <v>67</v>
      </c>
      <c r="C8" s="41" t="s">
        <v>68</v>
      </c>
      <c r="D8" s="37"/>
      <c r="E8" s="38"/>
      <c r="F8" s="39">
        <f>F9</f>
        <v>0</v>
      </c>
    </row>
    <row r="9" spans="1:6" ht="15.75" customHeight="1">
      <c r="A9" s="14"/>
      <c r="C9" s="41" t="s">
        <v>69</v>
      </c>
      <c r="D9" s="14" t="s">
        <v>70</v>
      </c>
      <c r="E9" s="38"/>
      <c r="F9" s="10">
        <f>SUM(F10:F11)</f>
        <v>0</v>
      </c>
    </row>
    <row r="10" spans="1:6" ht="15.75" customHeight="1">
      <c r="A10" s="14"/>
      <c r="B10" s="37"/>
      <c r="C10" s="2" t="s">
        <v>303</v>
      </c>
      <c r="D10" s="14" t="s">
        <v>44</v>
      </c>
      <c r="E10" s="116"/>
      <c r="F10" s="10">
        <v>0</v>
      </c>
    </row>
    <row r="11" spans="1:6" ht="15.75" customHeight="1">
      <c r="A11" s="14"/>
      <c r="B11" s="37"/>
      <c r="C11" s="2" t="s">
        <v>304</v>
      </c>
      <c r="D11" s="14" t="s">
        <v>45</v>
      </c>
      <c r="E11" s="116"/>
      <c r="F11" s="10">
        <v>0</v>
      </c>
    </row>
    <row r="12" spans="1:6" ht="15.75" customHeight="1">
      <c r="A12" s="14"/>
      <c r="B12" s="37" t="s">
        <v>71</v>
      </c>
      <c r="C12" s="124" t="s">
        <v>72</v>
      </c>
      <c r="D12" s="37"/>
      <c r="E12" s="116"/>
      <c r="F12" s="39">
        <f>F13</f>
        <v>0</v>
      </c>
    </row>
    <row r="13" spans="1:6" ht="15.75" customHeight="1">
      <c r="A13" s="14"/>
      <c r="B13" s="37"/>
      <c r="C13" s="2" t="s">
        <v>73</v>
      </c>
      <c r="D13" s="14" t="s">
        <v>74</v>
      </c>
      <c r="E13" s="38"/>
      <c r="F13" s="10">
        <v>0</v>
      </c>
    </row>
    <row r="14" spans="1:6" ht="15.75" customHeight="1">
      <c r="A14" s="14"/>
      <c r="B14" s="37"/>
      <c r="D14" s="14"/>
      <c r="E14" s="38"/>
      <c r="F14" s="10"/>
    </row>
    <row r="15" spans="1:6" ht="15.75" customHeight="1">
      <c r="A15" s="136" t="s">
        <v>77</v>
      </c>
      <c r="B15" s="136"/>
      <c r="C15" s="148"/>
      <c r="D15" s="136"/>
      <c r="E15" s="149"/>
      <c r="F15" s="156">
        <f>SUM(F16)</f>
        <v>590000</v>
      </c>
    </row>
    <row r="16" spans="1:6" ht="15.75" customHeight="1">
      <c r="A16" s="123" t="s">
        <v>65</v>
      </c>
      <c r="B16" s="40" t="s">
        <v>66</v>
      </c>
      <c r="C16" s="123"/>
      <c r="E16" s="125"/>
      <c r="F16" s="228">
        <f>SUM(F17+F22+F26)</f>
        <v>590000</v>
      </c>
    </row>
    <row r="17" spans="2:6" ht="15.75" customHeight="1">
      <c r="B17" s="3" t="s">
        <v>78</v>
      </c>
      <c r="C17" s="41" t="s">
        <v>14</v>
      </c>
      <c r="E17" s="125"/>
      <c r="F17" s="218">
        <f>SUM(F18)</f>
        <v>455000</v>
      </c>
    </row>
    <row r="18" spans="3:6" ht="15.75" customHeight="1">
      <c r="C18" s="41" t="s">
        <v>79</v>
      </c>
      <c r="D18" s="14" t="s">
        <v>80</v>
      </c>
      <c r="E18" s="125"/>
      <c r="F18" s="91">
        <f>SUM(F19:F21)</f>
        <v>455000</v>
      </c>
    </row>
    <row r="19" spans="3:6" ht="15.75" customHeight="1">
      <c r="C19" s="41" t="s">
        <v>228</v>
      </c>
      <c r="D19" s="2" t="s">
        <v>32</v>
      </c>
      <c r="E19" s="126"/>
      <c r="F19" s="91">
        <v>200000</v>
      </c>
    </row>
    <row r="20" spans="3:6" ht="15.75" customHeight="1">
      <c r="C20" s="41" t="s">
        <v>229</v>
      </c>
      <c r="D20" s="14" t="s">
        <v>83</v>
      </c>
      <c r="E20" s="116"/>
      <c r="F20" s="91">
        <v>240000</v>
      </c>
    </row>
    <row r="21" spans="3:6" ht="15.75" customHeight="1">
      <c r="C21" s="41" t="s">
        <v>230</v>
      </c>
      <c r="D21" s="14" t="s">
        <v>141</v>
      </c>
      <c r="E21" s="116"/>
      <c r="F21" s="91">
        <v>15000</v>
      </c>
    </row>
    <row r="22" spans="2:6" ht="15.75" customHeight="1">
      <c r="B22" s="3" t="s">
        <v>67</v>
      </c>
      <c r="C22" s="41" t="s">
        <v>68</v>
      </c>
      <c r="E22" s="125"/>
      <c r="F22" s="218">
        <f>F25</f>
        <v>10000</v>
      </c>
    </row>
    <row r="23" spans="3:6" ht="15.75" customHeight="1">
      <c r="C23" s="41" t="s">
        <v>69</v>
      </c>
      <c r="D23" s="14" t="s">
        <v>70</v>
      </c>
      <c r="E23" s="125"/>
      <c r="F23" s="91"/>
    </row>
    <row r="24" spans="3:6" ht="15.75" customHeight="1">
      <c r="C24" s="41"/>
      <c r="D24" s="2" t="s">
        <v>20</v>
      </c>
      <c r="E24" s="125"/>
      <c r="F24" s="91">
        <v>0</v>
      </c>
    </row>
    <row r="25" spans="3:6" ht="15.75" customHeight="1">
      <c r="C25" s="41" t="s">
        <v>81</v>
      </c>
      <c r="D25" s="2" t="s">
        <v>33</v>
      </c>
      <c r="E25" s="125"/>
      <c r="F25" s="91">
        <v>10000</v>
      </c>
    </row>
    <row r="26" spans="2:6" ht="15.75" customHeight="1">
      <c r="B26" s="37" t="s">
        <v>71</v>
      </c>
      <c r="C26" s="124" t="s">
        <v>72</v>
      </c>
      <c r="D26" s="37"/>
      <c r="E26" s="38"/>
      <c r="F26" s="218">
        <f>SUM(F27)</f>
        <v>125000</v>
      </c>
    </row>
    <row r="27" spans="2:6" ht="15.75" customHeight="1">
      <c r="B27" s="37"/>
      <c r="C27" s="2" t="s">
        <v>73</v>
      </c>
      <c r="D27" s="14" t="s">
        <v>74</v>
      </c>
      <c r="E27" s="38"/>
      <c r="F27" s="91">
        <v>125000</v>
      </c>
    </row>
    <row r="28" spans="3:6" ht="15.75" customHeight="1">
      <c r="C28" s="41"/>
      <c r="E28" s="125"/>
      <c r="F28" s="91"/>
    </row>
    <row r="29" spans="1:6" ht="15.75" customHeight="1">
      <c r="A29" s="145" t="s">
        <v>84</v>
      </c>
      <c r="B29" s="145"/>
      <c r="C29" s="145"/>
      <c r="D29" s="145"/>
      <c r="E29" s="149">
        <v>1</v>
      </c>
      <c r="F29" s="156">
        <f>SUM(F30+F42+F46+F77+F93)</f>
        <v>13147437</v>
      </c>
    </row>
    <row r="30" spans="1:6" ht="15.75">
      <c r="A30" s="40" t="s">
        <v>85</v>
      </c>
      <c r="B30" s="40" t="s">
        <v>24</v>
      </c>
      <c r="C30" s="40"/>
      <c r="D30" s="41"/>
      <c r="E30" s="125"/>
      <c r="F30" s="228">
        <f>SUM(F36+F31)</f>
        <v>4284780</v>
      </c>
    </row>
    <row r="31" spans="1:6" ht="15.75">
      <c r="A31" s="40"/>
      <c r="B31" s="40" t="s">
        <v>112</v>
      </c>
      <c r="C31" s="40"/>
      <c r="D31" s="41"/>
      <c r="E31" s="125"/>
      <c r="F31" s="229">
        <f>SUM(F32:F35)</f>
        <v>1317000</v>
      </c>
    </row>
    <row r="32" spans="1:6" ht="15.75">
      <c r="A32" s="40"/>
      <c r="B32" s="40"/>
      <c r="C32" s="2" t="s">
        <v>113</v>
      </c>
      <c r="E32" s="234"/>
      <c r="F32" s="215">
        <v>1128000</v>
      </c>
    </row>
    <row r="33" spans="1:6" ht="15.75">
      <c r="A33" s="40"/>
      <c r="B33" s="40"/>
      <c r="C33" s="40"/>
      <c r="D33" s="1" t="s">
        <v>114</v>
      </c>
      <c r="E33" s="116"/>
      <c r="F33" s="217"/>
    </row>
    <row r="34" spans="1:6" ht="15.75">
      <c r="A34" s="40"/>
      <c r="B34" s="40"/>
      <c r="C34" s="2" t="s">
        <v>292</v>
      </c>
      <c r="D34" s="1" t="s">
        <v>415</v>
      </c>
      <c r="E34" s="116"/>
      <c r="F34" s="217">
        <v>114000</v>
      </c>
    </row>
    <row r="35" spans="1:6" ht="15.75">
      <c r="A35" s="40"/>
      <c r="B35" s="40"/>
      <c r="C35" s="2" t="s">
        <v>261</v>
      </c>
      <c r="D35" s="1" t="s">
        <v>342</v>
      </c>
      <c r="E35" s="235"/>
      <c r="F35" s="10">
        <v>75000</v>
      </c>
    </row>
    <row r="36" spans="1:6" ht="15.75">
      <c r="A36" s="18"/>
      <c r="B36" s="25" t="s">
        <v>86</v>
      </c>
      <c r="C36" s="13"/>
      <c r="D36" s="13" t="s">
        <v>87</v>
      </c>
      <c r="E36" s="11"/>
      <c r="F36" s="218">
        <f>SUM(F37:F37)</f>
        <v>2967780</v>
      </c>
    </row>
    <row r="37" spans="1:6" ht="15.75">
      <c r="A37" s="18"/>
      <c r="B37" s="13"/>
      <c r="C37" s="13" t="s">
        <v>305</v>
      </c>
      <c r="D37" s="13" t="s">
        <v>378</v>
      </c>
      <c r="E37" s="115"/>
      <c r="F37" s="91">
        <f>SUM(F38:F41)</f>
        <v>2967780</v>
      </c>
    </row>
    <row r="38" spans="1:6" ht="15.75">
      <c r="A38" s="18"/>
      <c r="B38" s="13"/>
      <c r="C38" s="13"/>
      <c r="D38" s="13" t="s">
        <v>379</v>
      </c>
      <c r="E38" s="115"/>
      <c r="F38" s="91">
        <v>1794912</v>
      </c>
    </row>
    <row r="39" spans="1:6" ht="15.75">
      <c r="A39" s="18"/>
      <c r="B39" s="13"/>
      <c r="C39" s="13"/>
      <c r="D39" s="13" t="s">
        <v>380</v>
      </c>
      <c r="E39" s="115"/>
      <c r="F39" s="91">
        <v>449400</v>
      </c>
    </row>
    <row r="40" spans="1:6" ht="15.75">
      <c r="A40" s="18"/>
      <c r="B40" s="13"/>
      <c r="C40" s="13"/>
      <c r="D40" s="13" t="s">
        <v>381</v>
      </c>
      <c r="E40" s="115"/>
      <c r="F40" s="91">
        <v>360000</v>
      </c>
    </row>
    <row r="41" spans="1:6" ht="15.75">
      <c r="A41" s="18"/>
      <c r="B41" s="13"/>
      <c r="C41" s="13"/>
      <c r="D41" s="13" t="s">
        <v>382</v>
      </c>
      <c r="E41" s="115"/>
      <c r="F41" s="91">
        <v>363468</v>
      </c>
    </row>
    <row r="42" spans="1:6" ht="15.75">
      <c r="A42" s="40" t="s">
        <v>88</v>
      </c>
      <c r="B42" s="40" t="s">
        <v>13</v>
      </c>
      <c r="C42" s="40"/>
      <c r="D42" s="40"/>
      <c r="E42" s="125"/>
      <c r="F42" s="228">
        <f>SUM(F43:F45)</f>
        <v>849263</v>
      </c>
    </row>
    <row r="43" spans="3:6" ht="15.75">
      <c r="C43" s="1" t="s">
        <v>343</v>
      </c>
      <c r="D43" s="2" t="s">
        <v>36</v>
      </c>
      <c r="E43" s="126"/>
      <c r="F43" s="91">
        <v>823263</v>
      </c>
    </row>
    <row r="44" spans="3:6" ht="15.75">
      <c r="C44" s="1" t="s">
        <v>306</v>
      </c>
      <c r="D44" s="2" t="s">
        <v>262</v>
      </c>
      <c r="E44" s="126"/>
      <c r="F44" s="91">
        <v>13000</v>
      </c>
    </row>
    <row r="45" spans="3:6" ht="15.75">
      <c r="C45" s="1" t="s">
        <v>307</v>
      </c>
      <c r="D45" s="2" t="s">
        <v>263</v>
      </c>
      <c r="E45" s="126"/>
      <c r="F45" s="91">
        <v>13000</v>
      </c>
    </row>
    <row r="46" spans="1:6" ht="15.75">
      <c r="A46" s="40" t="s">
        <v>65</v>
      </c>
      <c r="B46" s="40" t="s">
        <v>66</v>
      </c>
      <c r="C46" s="41"/>
      <c r="E46" s="125"/>
      <c r="F46" s="228">
        <f>SUM(F47+F56+F62+F73)</f>
        <v>3505000</v>
      </c>
    </row>
    <row r="47" spans="2:6" ht="15.75">
      <c r="B47" s="3" t="s">
        <v>78</v>
      </c>
      <c r="C47" s="41" t="s">
        <v>14</v>
      </c>
      <c r="E47" s="125"/>
      <c r="F47" s="218">
        <f>SUM(F48+F51)</f>
        <v>80000</v>
      </c>
    </row>
    <row r="48" spans="3:6" ht="15.75">
      <c r="C48" s="41">
        <v>311</v>
      </c>
      <c r="D48" s="2" t="s">
        <v>89</v>
      </c>
      <c r="E48" s="125"/>
      <c r="F48" s="91">
        <f>SUM(F49:F50)</f>
        <v>0</v>
      </c>
    </row>
    <row r="49" spans="3:6" ht="15.75">
      <c r="C49" s="41" t="s">
        <v>241</v>
      </c>
      <c r="D49" s="2" t="s">
        <v>90</v>
      </c>
      <c r="E49" s="126"/>
      <c r="F49" s="91">
        <v>0</v>
      </c>
    </row>
    <row r="50" spans="3:6" ht="15.75">
      <c r="C50" s="41" t="s">
        <v>242</v>
      </c>
      <c r="D50" s="2" t="s">
        <v>91</v>
      </c>
      <c r="E50" s="126"/>
      <c r="F50" s="91">
        <v>0</v>
      </c>
    </row>
    <row r="51" spans="3:6" ht="15.75">
      <c r="C51" s="41" t="s">
        <v>79</v>
      </c>
      <c r="D51" s="14" t="s">
        <v>80</v>
      </c>
      <c r="E51" s="125"/>
      <c r="F51" s="91">
        <f>SUM(F52:F55)</f>
        <v>80000</v>
      </c>
    </row>
    <row r="52" spans="3:6" ht="15.75">
      <c r="C52" s="1" t="s">
        <v>240</v>
      </c>
      <c r="D52" s="2" t="s">
        <v>47</v>
      </c>
      <c r="E52" s="126"/>
      <c r="F52" s="91">
        <v>20000</v>
      </c>
    </row>
    <row r="53" spans="3:6" ht="15.75">
      <c r="C53" s="1"/>
      <c r="D53" s="2" t="s">
        <v>48</v>
      </c>
      <c r="E53" s="126"/>
      <c r="F53" s="91"/>
    </row>
    <row r="54" spans="3:6" ht="15.75">
      <c r="C54" s="1" t="s">
        <v>243</v>
      </c>
      <c r="D54" s="2" t="s">
        <v>115</v>
      </c>
      <c r="E54" s="126"/>
      <c r="F54" s="91">
        <v>50000</v>
      </c>
    </row>
    <row r="55" spans="3:6" ht="15.75">
      <c r="C55" s="1" t="s">
        <v>229</v>
      </c>
      <c r="D55" s="2" t="s">
        <v>31</v>
      </c>
      <c r="E55" s="126"/>
      <c r="F55" s="91">
        <v>10000</v>
      </c>
    </row>
    <row r="56" spans="2:6" ht="15.75">
      <c r="B56" s="3" t="s">
        <v>92</v>
      </c>
      <c r="C56" s="1" t="s">
        <v>93</v>
      </c>
      <c r="E56" s="126"/>
      <c r="F56" s="218">
        <f>SUM(F57+F60)</f>
        <v>380000</v>
      </c>
    </row>
    <row r="57" spans="3:6" ht="15.75">
      <c r="C57" s="1" t="s">
        <v>94</v>
      </c>
      <c r="D57" s="2" t="s">
        <v>95</v>
      </c>
      <c r="E57" s="126"/>
      <c r="F57" s="91">
        <f>SUM(F58:F59)</f>
        <v>380000</v>
      </c>
    </row>
    <row r="58" spans="3:6" ht="15.75">
      <c r="C58" s="1" t="s">
        <v>308</v>
      </c>
      <c r="D58" s="2" t="s">
        <v>302</v>
      </c>
      <c r="E58" s="126"/>
      <c r="F58" s="91"/>
    </row>
    <row r="59" spans="3:6" ht="15.75">
      <c r="C59" s="1" t="s">
        <v>244</v>
      </c>
      <c r="D59" s="2" t="s">
        <v>375</v>
      </c>
      <c r="E59" s="126"/>
      <c r="F59" s="91">
        <v>380000</v>
      </c>
    </row>
    <row r="60" spans="3:6" ht="15.75">
      <c r="C60" s="1" t="s">
        <v>96</v>
      </c>
      <c r="D60" s="2" t="s">
        <v>97</v>
      </c>
      <c r="E60" s="126"/>
      <c r="F60" s="91"/>
    </row>
    <row r="61" spans="3:6" ht="15.75">
      <c r="C61" s="1" t="s">
        <v>245</v>
      </c>
      <c r="D61" s="2" t="s">
        <v>98</v>
      </c>
      <c r="E61" s="126"/>
      <c r="F61" s="91">
        <v>90000</v>
      </c>
    </row>
    <row r="62" spans="2:6" ht="15.75">
      <c r="B62" s="3" t="s">
        <v>67</v>
      </c>
      <c r="C62" s="41" t="s">
        <v>15</v>
      </c>
      <c r="E62" s="44"/>
      <c r="F62" s="218">
        <f>SUM(F63+F68+F69+F67)</f>
        <v>2521000</v>
      </c>
    </row>
    <row r="63" spans="3:6" ht="15.75">
      <c r="C63" s="41" t="s">
        <v>99</v>
      </c>
      <c r="D63" s="2" t="s">
        <v>100</v>
      </c>
      <c r="E63" s="44"/>
      <c r="F63" s="91">
        <f>SUM(F64:F66)</f>
        <v>1076000</v>
      </c>
    </row>
    <row r="64" spans="3:6" ht="15.75">
      <c r="C64" s="1" t="s">
        <v>309</v>
      </c>
      <c r="D64" s="2" t="s">
        <v>49</v>
      </c>
      <c r="E64" s="126"/>
      <c r="F64" s="91">
        <v>750000</v>
      </c>
    </row>
    <row r="65" spans="3:6" ht="15.75">
      <c r="C65" s="1" t="s">
        <v>310</v>
      </c>
      <c r="D65" s="2" t="s">
        <v>50</v>
      </c>
      <c r="E65" s="126"/>
      <c r="F65" s="91">
        <v>220000</v>
      </c>
    </row>
    <row r="66" spans="3:6" ht="15.75">
      <c r="C66" s="1" t="s">
        <v>311</v>
      </c>
      <c r="D66" s="2" t="s">
        <v>51</v>
      </c>
      <c r="E66" s="126"/>
      <c r="F66" s="91">
        <v>106000</v>
      </c>
    </row>
    <row r="67" spans="1:7" s="24" customFormat="1" ht="15.75">
      <c r="A67" s="2"/>
      <c r="B67" s="2"/>
      <c r="C67" s="1" t="s">
        <v>81</v>
      </c>
      <c r="D67" s="2" t="s">
        <v>46</v>
      </c>
      <c r="E67" s="127"/>
      <c r="F67" s="91">
        <v>40000</v>
      </c>
      <c r="G67" s="268"/>
    </row>
    <row r="68" spans="1:7" s="24" customFormat="1" ht="15.75">
      <c r="A68" s="2"/>
      <c r="B68" s="2"/>
      <c r="C68" s="1" t="s">
        <v>220</v>
      </c>
      <c r="D68" s="2" t="s">
        <v>353</v>
      </c>
      <c r="E68" s="127"/>
      <c r="F68" s="91">
        <v>500000</v>
      </c>
      <c r="G68" s="268"/>
    </row>
    <row r="69" spans="1:7" s="24" customFormat="1" ht="15.75">
      <c r="A69" s="2"/>
      <c r="B69" s="2"/>
      <c r="C69" s="1" t="s">
        <v>69</v>
      </c>
      <c r="D69" s="2" t="s">
        <v>70</v>
      </c>
      <c r="E69" s="127"/>
      <c r="F69" s="91">
        <f>SUM(F70+F71+F72)</f>
        <v>905000</v>
      </c>
      <c r="G69" s="268"/>
    </row>
    <row r="70" spans="1:7" s="24" customFormat="1" ht="15.75">
      <c r="A70" s="2"/>
      <c r="B70" s="2"/>
      <c r="C70" s="1" t="s">
        <v>312</v>
      </c>
      <c r="D70" s="1" t="s">
        <v>53</v>
      </c>
      <c r="E70" s="126"/>
      <c r="F70" s="91">
        <v>25000</v>
      </c>
      <c r="G70" s="268"/>
    </row>
    <row r="71" spans="3:6" ht="15.75">
      <c r="C71" s="1" t="s">
        <v>236</v>
      </c>
      <c r="D71" s="1" t="s">
        <v>274</v>
      </c>
      <c r="E71" s="126"/>
      <c r="F71" s="91">
        <v>400000</v>
      </c>
    </row>
    <row r="72" spans="3:6" ht="15.75">
      <c r="C72" s="1" t="s">
        <v>235</v>
      </c>
      <c r="D72" s="1" t="s">
        <v>246</v>
      </c>
      <c r="E72" s="126"/>
      <c r="F72" s="91">
        <v>480000</v>
      </c>
    </row>
    <row r="73" spans="2:6" ht="15.75">
      <c r="B73" s="3" t="s">
        <v>71</v>
      </c>
      <c r="C73" s="124" t="s">
        <v>72</v>
      </c>
      <c r="E73" s="126"/>
      <c r="F73" s="218">
        <f>SUM(F74:F75)</f>
        <v>524000</v>
      </c>
    </row>
    <row r="74" spans="3:6" ht="15.75">
      <c r="C74" s="2" t="s">
        <v>73</v>
      </c>
      <c r="D74" s="14" t="s">
        <v>74</v>
      </c>
      <c r="E74" s="38"/>
      <c r="F74" s="91">
        <v>523000</v>
      </c>
    </row>
    <row r="75" spans="3:6" ht="15.75">
      <c r="C75" s="2" t="s">
        <v>313</v>
      </c>
      <c r="D75" s="14" t="s">
        <v>101</v>
      </c>
      <c r="E75" s="38"/>
      <c r="F75" s="91">
        <v>1000</v>
      </c>
    </row>
    <row r="76" spans="4:6" ht="15.75">
      <c r="D76" s="14" t="s">
        <v>102</v>
      </c>
      <c r="E76" s="116"/>
      <c r="F76" s="91"/>
    </row>
    <row r="77" spans="1:6" ht="15.75">
      <c r="A77" s="40" t="s">
        <v>103</v>
      </c>
      <c r="B77" s="40" t="s">
        <v>104</v>
      </c>
      <c r="C77" s="40"/>
      <c r="D77" s="123"/>
      <c r="E77" s="38"/>
      <c r="F77" s="218">
        <f>SUM(F78+F81+F85)</f>
        <v>4508394</v>
      </c>
    </row>
    <row r="78" spans="3:6" ht="15.75">
      <c r="C78" s="2" t="s">
        <v>291</v>
      </c>
      <c r="D78" s="14" t="s">
        <v>27</v>
      </c>
      <c r="E78" s="38"/>
      <c r="F78" s="91">
        <v>557701</v>
      </c>
    </row>
    <row r="79" spans="4:6" ht="15.75">
      <c r="D79" s="14" t="s">
        <v>354</v>
      </c>
      <c r="E79" s="38"/>
      <c r="F79" s="91"/>
    </row>
    <row r="80" spans="4:6" ht="15.75">
      <c r="D80" s="14"/>
      <c r="E80" s="38"/>
      <c r="F80" s="91"/>
    </row>
    <row r="81" spans="3:6" ht="15.75">
      <c r="C81" s="2" t="s">
        <v>314</v>
      </c>
      <c r="D81" s="2" t="s">
        <v>105</v>
      </c>
      <c r="E81" s="125"/>
      <c r="F81" s="91">
        <v>30000</v>
      </c>
    </row>
    <row r="82" spans="1:6" ht="15.75">
      <c r="A82" s="42"/>
      <c r="C82" s="1"/>
      <c r="D82" s="2" t="s">
        <v>52</v>
      </c>
      <c r="E82" s="125"/>
      <c r="F82" s="91"/>
    </row>
    <row r="83" spans="4:6" ht="15.75">
      <c r="D83" s="1" t="s">
        <v>56</v>
      </c>
      <c r="E83" s="126"/>
      <c r="F83" s="91">
        <v>30000</v>
      </c>
    </row>
    <row r="84" spans="3:6" ht="15.75">
      <c r="C84" s="2" t="s">
        <v>321</v>
      </c>
      <c r="D84" s="223" t="s">
        <v>322</v>
      </c>
      <c r="E84" s="126"/>
      <c r="F84" s="91">
        <v>0</v>
      </c>
    </row>
    <row r="85" spans="3:6" ht="15.75">
      <c r="C85" s="2" t="s">
        <v>106</v>
      </c>
      <c r="D85" s="2" t="s">
        <v>107</v>
      </c>
      <c r="E85" s="126"/>
      <c r="F85" s="91">
        <f>SUM(F86:F91)</f>
        <v>3920693</v>
      </c>
    </row>
    <row r="86" spans="4:6" ht="15.75">
      <c r="D86" s="2" t="s">
        <v>108</v>
      </c>
      <c r="E86" s="126"/>
      <c r="F86" s="91"/>
    </row>
    <row r="87" spans="4:6" ht="15.75">
      <c r="D87" s="119" t="s">
        <v>109</v>
      </c>
      <c r="E87" s="126"/>
      <c r="F87" s="91">
        <v>1613000</v>
      </c>
    </row>
    <row r="88" spans="4:6" ht="15.75">
      <c r="D88" s="2" t="s">
        <v>352</v>
      </c>
      <c r="E88" s="126"/>
      <c r="F88" s="91">
        <v>2150000</v>
      </c>
    </row>
    <row r="89" spans="4:6" ht="15.75">
      <c r="D89" s="128" t="s">
        <v>344</v>
      </c>
      <c r="E89" s="126"/>
      <c r="F89" s="91">
        <v>0</v>
      </c>
    </row>
    <row r="90" spans="4:6" ht="15.75">
      <c r="D90" s="114" t="s">
        <v>110</v>
      </c>
      <c r="E90" s="126"/>
      <c r="F90" s="91">
        <v>73000</v>
      </c>
    </row>
    <row r="91" spans="1:6" ht="15.75">
      <c r="A91" s="1"/>
      <c r="D91" s="2" t="s">
        <v>345</v>
      </c>
      <c r="E91" s="126"/>
      <c r="F91" s="91">
        <v>84693</v>
      </c>
    </row>
    <row r="92" spans="1:6" ht="15.75">
      <c r="A92" s="1"/>
      <c r="E92" s="126"/>
      <c r="F92" s="91"/>
    </row>
    <row r="93" spans="1:6" ht="15.75">
      <c r="A93" s="40" t="s">
        <v>203</v>
      </c>
      <c r="B93" s="40" t="s">
        <v>204</v>
      </c>
      <c r="C93" s="40"/>
      <c r="D93" s="123"/>
      <c r="E93" s="126"/>
      <c r="F93" s="218">
        <v>0</v>
      </c>
    </row>
    <row r="94" spans="1:6" ht="15.75">
      <c r="A94" s="1"/>
      <c r="C94" s="2" t="s">
        <v>331</v>
      </c>
      <c r="D94" s="2" t="s">
        <v>332</v>
      </c>
      <c r="E94" s="126"/>
      <c r="F94" s="91">
        <v>0</v>
      </c>
    </row>
    <row r="95" spans="1:6" ht="15.75">
      <c r="A95" s="1"/>
      <c r="C95" s="2" t="s">
        <v>333</v>
      </c>
      <c r="D95" s="2" t="s">
        <v>334</v>
      </c>
      <c r="E95" s="126"/>
      <c r="F95" s="91">
        <v>0</v>
      </c>
    </row>
    <row r="96" spans="1:6" ht="15.75">
      <c r="A96" s="1"/>
      <c r="E96" s="126"/>
      <c r="F96" s="91"/>
    </row>
    <row r="97" spans="1:6" ht="15.75">
      <c r="A97" s="14"/>
      <c r="B97" s="14"/>
      <c r="C97" s="14"/>
      <c r="D97" s="222"/>
      <c r="E97" s="126"/>
      <c r="F97" s="91"/>
    </row>
    <row r="98" spans="1:6" ht="15.75">
      <c r="A98" s="145" t="s">
        <v>298</v>
      </c>
      <c r="B98" s="136"/>
      <c r="C98" s="146"/>
      <c r="D98" s="146"/>
      <c r="E98" s="147"/>
      <c r="F98" s="156">
        <f>F99</f>
        <v>1900000</v>
      </c>
    </row>
    <row r="99" spans="1:6" ht="15.75">
      <c r="A99" s="37" t="s">
        <v>209</v>
      </c>
      <c r="B99" s="14"/>
      <c r="C99" s="14" t="s">
        <v>265</v>
      </c>
      <c r="D99" s="14" t="s">
        <v>266</v>
      </c>
      <c r="E99" s="126"/>
      <c r="F99" s="91">
        <v>1900000</v>
      </c>
    </row>
    <row r="100" spans="1:6" ht="15.75">
      <c r="A100" s="14"/>
      <c r="B100" s="14"/>
      <c r="C100" s="14"/>
      <c r="D100" s="14"/>
      <c r="E100" s="126"/>
      <c r="F100" s="91"/>
    </row>
    <row r="101" spans="1:6" ht="15.75">
      <c r="A101" s="145" t="s">
        <v>116</v>
      </c>
      <c r="B101" s="136"/>
      <c r="C101" s="146"/>
      <c r="D101" s="146"/>
      <c r="E101" s="147"/>
      <c r="F101" s="156">
        <f>SUM(F102+F109)</f>
        <v>4881000</v>
      </c>
    </row>
    <row r="102" spans="1:6" ht="15.75">
      <c r="A102" s="123" t="s">
        <v>65</v>
      </c>
      <c r="B102" s="40" t="s">
        <v>66</v>
      </c>
      <c r="C102" s="123"/>
      <c r="D102" s="37"/>
      <c r="E102" s="125"/>
      <c r="F102" s="228">
        <f>SUM(F103+F106)</f>
        <v>381000</v>
      </c>
    </row>
    <row r="103" spans="1:6" ht="15.75">
      <c r="A103" s="14"/>
      <c r="B103" s="3" t="s">
        <v>67</v>
      </c>
      <c r="C103" s="41" t="s">
        <v>68</v>
      </c>
      <c r="D103" s="37"/>
      <c r="E103" s="125"/>
      <c r="F103" s="218">
        <f>SUM(F104)</f>
        <v>300000</v>
      </c>
    </row>
    <row r="104" spans="1:6" ht="15.75">
      <c r="A104" s="14"/>
      <c r="C104" s="41" t="s">
        <v>99</v>
      </c>
      <c r="D104" s="2" t="s">
        <v>100</v>
      </c>
      <c r="E104" s="125"/>
      <c r="F104" s="91">
        <v>300000</v>
      </c>
    </row>
    <row r="105" spans="2:6" ht="15.75">
      <c r="B105" s="2" t="s">
        <v>310</v>
      </c>
      <c r="C105" s="2" t="s">
        <v>50</v>
      </c>
      <c r="D105" s="37"/>
      <c r="E105" s="125"/>
      <c r="F105" s="91"/>
    </row>
    <row r="106" spans="2:6" ht="15.75">
      <c r="B106" s="3" t="s">
        <v>71</v>
      </c>
      <c r="C106" s="124" t="s">
        <v>72</v>
      </c>
      <c r="E106" s="125"/>
      <c r="F106" s="218">
        <f>SUM(F107)</f>
        <v>81000</v>
      </c>
    </row>
    <row r="107" spans="3:6" ht="15.75">
      <c r="C107" s="2" t="s">
        <v>73</v>
      </c>
      <c r="D107" s="14" t="s">
        <v>74</v>
      </c>
      <c r="E107" s="44"/>
      <c r="F107" s="91">
        <v>81000</v>
      </c>
    </row>
    <row r="108" spans="4:6" ht="15.75">
      <c r="D108" s="14"/>
      <c r="E108" s="44"/>
      <c r="F108" s="91"/>
    </row>
    <row r="109" spans="1:7" s="22" customFormat="1" ht="15.75">
      <c r="A109" s="3" t="s">
        <v>203</v>
      </c>
      <c r="B109" s="25" t="s">
        <v>204</v>
      </c>
      <c r="C109" s="157"/>
      <c r="D109" s="122"/>
      <c r="E109" s="46"/>
      <c r="F109" s="218">
        <f>SUM(F110+F112)</f>
        <v>4500000</v>
      </c>
      <c r="G109" s="269"/>
    </row>
    <row r="110" spans="3:6" ht="15.75">
      <c r="C110" s="13" t="s">
        <v>279</v>
      </c>
      <c r="D110" s="161"/>
      <c r="E110" s="114"/>
      <c r="F110" s="91">
        <v>3543300</v>
      </c>
    </row>
    <row r="111" spans="4:6" ht="15.75">
      <c r="D111" s="14" t="s">
        <v>390</v>
      </c>
      <c r="E111" s="44"/>
      <c r="F111" s="91"/>
    </row>
    <row r="112" spans="3:6" ht="15.75">
      <c r="C112" s="13" t="s">
        <v>282</v>
      </c>
      <c r="D112" s="161"/>
      <c r="E112" s="114"/>
      <c r="F112" s="91">
        <v>956700</v>
      </c>
    </row>
    <row r="113" spans="1:6" ht="15.75">
      <c r="A113" s="1"/>
      <c r="E113" s="126"/>
      <c r="F113" s="91"/>
    </row>
    <row r="114" spans="1:6" ht="12.75" customHeight="1">
      <c r="A114" s="145" t="s">
        <v>117</v>
      </c>
      <c r="B114" s="136"/>
      <c r="C114" s="136"/>
      <c r="D114" s="136"/>
      <c r="E114" s="149"/>
      <c r="F114" s="156">
        <f>SUM(F121+F143+F167+F160+F115+F118+F150)</f>
        <v>36668000</v>
      </c>
    </row>
    <row r="115" spans="1:6" ht="12.75" customHeight="1">
      <c r="A115" s="40" t="s">
        <v>85</v>
      </c>
      <c r="B115" s="40" t="s">
        <v>4</v>
      </c>
      <c r="C115" s="40"/>
      <c r="D115" s="41"/>
      <c r="E115" s="125"/>
      <c r="F115" s="230">
        <f>F116</f>
        <v>127000</v>
      </c>
    </row>
    <row r="116" spans="2:6" ht="12.75" customHeight="1">
      <c r="B116" s="3" t="s">
        <v>86</v>
      </c>
      <c r="D116" s="2" t="s">
        <v>87</v>
      </c>
      <c r="E116" s="6"/>
      <c r="F116" s="172">
        <v>127000</v>
      </c>
    </row>
    <row r="117" spans="3:6" ht="12.75" customHeight="1">
      <c r="C117" s="2" t="s">
        <v>346</v>
      </c>
      <c r="D117" s="2" t="s">
        <v>347</v>
      </c>
      <c r="E117" s="6"/>
      <c r="F117" s="172"/>
    </row>
    <row r="118" spans="1:6" ht="12.75" customHeight="1">
      <c r="A118" s="40" t="s">
        <v>88</v>
      </c>
      <c r="B118" s="40" t="s">
        <v>13</v>
      </c>
      <c r="C118" s="40"/>
      <c r="D118" s="40"/>
      <c r="E118" s="125"/>
      <c r="F118" s="216">
        <v>20000</v>
      </c>
    </row>
    <row r="119" spans="2:6" ht="12.75" customHeight="1">
      <c r="B119" s="2" t="s">
        <v>348</v>
      </c>
      <c r="C119" s="2" t="s">
        <v>36</v>
      </c>
      <c r="E119" s="125"/>
      <c r="F119" s="216"/>
    </row>
    <row r="120" spans="1:6" ht="12.75" customHeight="1">
      <c r="A120" s="199"/>
      <c r="B120" s="122"/>
      <c r="C120" s="122"/>
      <c r="D120" s="122"/>
      <c r="E120" s="163"/>
      <c r="F120" s="216"/>
    </row>
    <row r="121" spans="1:6" ht="15.75">
      <c r="A121" s="40" t="s">
        <v>65</v>
      </c>
      <c r="B121" s="40" t="s">
        <v>66</v>
      </c>
      <c r="C121" s="40"/>
      <c r="E121" s="125"/>
      <c r="F121" s="228">
        <f>SUM(F122+F125+F141)</f>
        <v>1599000</v>
      </c>
    </row>
    <row r="122" spans="1:6" ht="15.75">
      <c r="A122" s="41"/>
      <c r="B122" s="3" t="s">
        <v>78</v>
      </c>
      <c r="C122" s="41" t="s">
        <v>14</v>
      </c>
      <c r="E122" s="44"/>
      <c r="F122" s="218">
        <f>SUM(F123)</f>
        <v>150000</v>
      </c>
    </row>
    <row r="123" spans="1:6" ht="15.75">
      <c r="A123" s="41"/>
      <c r="C123" s="41" t="s">
        <v>79</v>
      </c>
      <c r="D123" s="14" t="s">
        <v>80</v>
      </c>
      <c r="E123" s="44"/>
      <c r="F123" s="91">
        <f>SUM(F124)</f>
        <v>150000</v>
      </c>
    </row>
    <row r="124" spans="1:7" s="24" customFormat="1" ht="15.75">
      <c r="A124" s="2"/>
      <c r="B124" s="2"/>
      <c r="C124" s="2" t="s">
        <v>229</v>
      </c>
      <c r="D124" s="2" t="s">
        <v>82</v>
      </c>
      <c r="E124" s="126"/>
      <c r="F124" s="91">
        <v>150000</v>
      </c>
      <c r="G124" s="268"/>
    </row>
    <row r="125" spans="1:7" s="24" customFormat="1" ht="15.75">
      <c r="A125" s="41"/>
      <c r="B125" s="3" t="s">
        <v>67</v>
      </c>
      <c r="C125" s="41" t="s">
        <v>15</v>
      </c>
      <c r="D125" s="2"/>
      <c r="E125" s="45"/>
      <c r="F125" s="218">
        <f>SUM(F126+F129+F134+F135)</f>
        <v>1070000</v>
      </c>
      <c r="G125" s="268"/>
    </row>
    <row r="126" spans="1:7" s="24" customFormat="1" ht="15.75">
      <c r="A126" s="41"/>
      <c r="B126" s="3"/>
      <c r="C126" s="41" t="s">
        <v>310</v>
      </c>
      <c r="D126" s="2" t="s">
        <v>100</v>
      </c>
      <c r="E126" s="45"/>
      <c r="F126" s="91">
        <f>SUM(F127:F128)</f>
        <v>10000</v>
      </c>
      <c r="G126" s="268"/>
    </row>
    <row r="127" spans="1:7" s="24" customFormat="1" ht="15.75">
      <c r="A127" s="41"/>
      <c r="B127" s="3"/>
      <c r="C127" s="41" t="s">
        <v>310</v>
      </c>
      <c r="D127" s="2" t="s">
        <v>275</v>
      </c>
      <c r="E127" s="45"/>
      <c r="F127" s="91">
        <v>10000</v>
      </c>
      <c r="G127" s="268"/>
    </row>
    <row r="128" spans="1:7" s="24" customFormat="1" ht="15.75">
      <c r="A128" s="41"/>
      <c r="B128" s="3"/>
      <c r="C128" s="41" t="s">
        <v>311</v>
      </c>
      <c r="D128" s="2" t="s">
        <v>276</v>
      </c>
      <c r="E128" s="45"/>
      <c r="F128" s="91"/>
      <c r="G128" s="268"/>
    </row>
    <row r="129" spans="1:7" s="24" customFormat="1" ht="15.75">
      <c r="A129" s="2"/>
      <c r="B129" s="2"/>
      <c r="C129" s="1" t="s">
        <v>81</v>
      </c>
      <c r="D129" s="2" t="s">
        <v>46</v>
      </c>
      <c r="E129" s="127"/>
      <c r="F129" s="91">
        <f>SUM(F130:F133)</f>
        <v>500000</v>
      </c>
      <c r="G129" s="268"/>
    </row>
    <row r="130" spans="1:7" s="24" customFormat="1" ht="15.75">
      <c r="A130" s="2"/>
      <c r="B130" s="2"/>
      <c r="C130" s="2"/>
      <c r="D130" s="2" t="s">
        <v>232</v>
      </c>
      <c r="E130" s="126"/>
      <c r="F130" s="91"/>
      <c r="G130" s="268"/>
    </row>
    <row r="131" spans="1:7" s="24" customFormat="1" ht="15.75">
      <c r="A131" s="2"/>
      <c r="B131" s="2"/>
      <c r="C131" s="2"/>
      <c r="D131" s="2" t="s">
        <v>278</v>
      </c>
      <c r="E131" s="126"/>
      <c r="F131" s="91">
        <v>500000</v>
      </c>
      <c r="G131" s="268"/>
    </row>
    <row r="132" spans="1:7" s="24" customFormat="1" ht="15.75">
      <c r="A132" s="2"/>
      <c r="B132" s="2"/>
      <c r="C132" s="2"/>
      <c r="D132" s="2"/>
      <c r="E132" s="126"/>
      <c r="F132" s="91"/>
      <c r="G132" s="268"/>
    </row>
    <row r="133" spans="1:7" s="24" customFormat="1" ht="15.75">
      <c r="A133" s="2"/>
      <c r="B133" s="2"/>
      <c r="C133" s="2"/>
      <c r="D133" s="2"/>
      <c r="E133" s="126"/>
      <c r="F133" s="91"/>
      <c r="G133" s="268"/>
    </row>
    <row r="134" spans="1:7" s="24" customFormat="1" ht="15.75">
      <c r="A134" s="2"/>
      <c r="B134" s="2"/>
      <c r="C134" s="2" t="s">
        <v>220</v>
      </c>
      <c r="D134" s="2" t="s">
        <v>221</v>
      </c>
      <c r="E134" s="126"/>
      <c r="F134" s="91">
        <v>0</v>
      </c>
      <c r="G134" s="268"/>
    </row>
    <row r="135" spans="1:7" s="24" customFormat="1" ht="15.75">
      <c r="A135" s="2"/>
      <c r="B135" s="2"/>
      <c r="C135" s="2" t="s">
        <v>69</v>
      </c>
      <c r="D135" s="2" t="s">
        <v>70</v>
      </c>
      <c r="E135" s="126"/>
      <c r="F135" s="91">
        <f>SUM(F136:F139)</f>
        <v>560000</v>
      </c>
      <c r="G135" s="268"/>
    </row>
    <row r="136" spans="1:7" s="24" customFormat="1" ht="15.75">
      <c r="A136" s="2"/>
      <c r="B136" s="2"/>
      <c r="C136" s="2" t="s">
        <v>233</v>
      </c>
      <c r="D136" s="2" t="s">
        <v>70</v>
      </c>
      <c r="E136" s="126"/>
      <c r="F136" s="91"/>
      <c r="G136" s="268"/>
    </row>
    <row r="137" spans="1:7" s="24" customFormat="1" ht="15.75">
      <c r="A137" s="2"/>
      <c r="B137" s="2"/>
      <c r="C137" s="1" t="s">
        <v>234</v>
      </c>
      <c r="D137" s="2" t="s">
        <v>120</v>
      </c>
      <c r="E137" s="126"/>
      <c r="F137" s="91">
        <v>50000</v>
      </c>
      <c r="G137" s="268"/>
    </row>
    <row r="138" spans="1:7" s="24" customFormat="1" ht="15.75">
      <c r="A138" s="2"/>
      <c r="B138" s="2"/>
      <c r="C138" s="1" t="s">
        <v>235</v>
      </c>
      <c r="D138" s="14" t="s">
        <v>189</v>
      </c>
      <c r="E138" s="126"/>
      <c r="F138" s="91">
        <v>210000</v>
      </c>
      <c r="G138" s="268"/>
    </row>
    <row r="139" spans="1:7" s="24" customFormat="1" ht="15.75">
      <c r="A139" s="2"/>
      <c r="B139" s="2"/>
      <c r="C139" s="1" t="s">
        <v>236</v>
      </c>
      <c r="D139" s="14" t="s">
        <v>274</v>
      </c>
      <c r="E139" s="126"/>
      <c r="F139" s="91">
        <v>300000</v>
      </c>
      <c r="G139" s="268"/>
    </row>
    <row r="140" spans="1:7" s="24" customFormat="1" ht="15.75">
      <c r="A140" s="2"/>
      <c r="B140" s="2"/>
      <c r="C140" s="1"/>
      <c r="D140" s="14"/>
      <c r="E140" s="126"/>
      <c r="F140" s="91"/>
      <c r="G140" s="268"/>
    </row>
    <row r="141" spans="1:7" s="24" customFormat="1" ht="15.75">
      <c r="A141" s="2"/>
      <c r="B141" s="3" t="s">
        <v>71</v>
      </c>
      <c r="C141" s="124" t="s">
        <v>72</v>
      </c>
      <c r="D141" s="2"/>
      <c r="E141" s="125"/>
      <c r="F141" s="218">
        <f>F142</f>
        <v>379000</v>
      </c>
      <c r="G141" s="268"/>
    </row>
    <row r="142" spans="1:7" s="24" customFormat="1" ht="15.75">
      <c r="A142" s="2"/>
      <c r="B142" s="2"/>
      <c r="C142" s="2" t="s">
        <v>73</v>
      </c>
      <c r="D142" s="14" t="s">
        <v>74</v>
      </c>
      <c r="E142" s="126"/>
      <c r="F142" s="91">
        <v>379000</v>
      </c>
      <c r="G142" s="268"/>
    </row>
    <row r="143" spans="1:7" s="24" customFormat="1" ht="15.75">
      <c r="A143" s="40" t="s">
        <v>103</v>
      </c>
      <c r="B143" s="112" t="s">
        <v>104</v>
      </c>
      <c r="C143" s="112"/>
      <c r="D143" s="113"/>
      <c r="E143" s="125"/>
      <c r="F143" s="228">
        <v>0</v>
      </c>
      <c r="G143" s="268"/>
    </row>
    <row r="144" spans="1:7" s="24" customFormat="1" ht="15.75">
      <c r="A144" s="2"/>
      <c r="B144" s="13"/>
      <c r="C144" s="13" t="s">
        <v>76</v>
      </c>
      <c r="D144" s="114"/>
      <c r="E144" s="125"/>
      <c r="F144" s="91"/>
      <c r="G144" s="268"/>
    </row>
    <row r="145" spans="1:7" s="24" customFormat="1" ht="15.75">
      <c r="A145" s="2"/>
      <c r="B145" s="13"/>
      <c r="C145" s="161"/>
      <c r="D145" s="114"/>
      <c r="E145" s="125"/>
      <c r="F145" s="91"/>
      <c r="G145" s="268"/>
    </row>
    <row r="146" spans="1:7" s="24" customFormat="1" ht="15.75">
      <c r="A146" s="2"/>
      <c r="B146" s="13"/>
      <c r="C146" s="13" t="s">
        <v>269</v>
      </c>
      <c r="D146" s="114"/>
      <c r="E146" s="125"/>
      <c r="F146" s="91"/>
      <c r="G146" s="268"/>
    </row>
    <row r="147" spans="1:7" s="24" customFormat="1" ht="15.75">
      <c r="A147" s="2"/>
      <c r="B147" s="13"/>
      <c r="C147" s="13" t="s">
        <v>300</v>
      </c>
      <c r="D147" s="114"/>
      <c r="E147" s="125"/>
      <c r="F147" s="91">
        <v>0</v>
      </c>
      <c r="G147" s="268"/>
    </row>
    <row r="148" spans="1:7" s="24" customFormat="1" ht="15.75">
      <c r="A148" s="2"/>
      <c r="B148" s="13"/>
      <c r="C148" s="13"/>
      <c r="D148" s="114" t="s">
        <v>301</v>
      </c>
      <c r="E148" s="125"/>
      <c r="F148" s="91">
        <v>0</v>
      </c>
      <c r="G148" s="268"/>
    </row>
    <row r="149" spans="1:7" s="24" customFormat="1" ht="15.75">
      <c r="A149" s="2"/>
      <c r="B149" s="13"/>
      <c r="C149" s="161"/>
      <c r="D149" s="114"/>
      <c r="E149" s="125"/>
      <c r="F149" s="91"/>
      <c r="G149" s="268"/>
    </row>
    <row r="150" spans="1:7" s="24" customFormat="1" ht="15.75">
      <c r="A150" s="3" t="s">
        <v>203</v>
      </c>
      <c r="B150" s="13" t="s">
        <v>204</v>
      </c>
      <c r="C150" s="161"/>
      <c r="D150" s="114"/>
      <c r="E150" s="125"/>
      <c r="F150" s="228">
        <f>SUM(F153+F155+F158+F151)</f>
        <v>7620000</v>
      </c>
      <c r="G150" s="268"/>
    </row>
    <row r="151" spans="1:7" s="24" customFormat="1" ht="15.75">
      <c r="A151" s="3"/>
      <c r="B151" s="13" t="s">
        <v>351</v>
      </c>
      <c r="C151" s="161"/>
      <c r="D151" s="114"/>
      <c r="E151" s="125"/>
      <c r="F151" s="10">
        <f>F152</f>
        <v>0</v>
      </c>
      <c r="G151" s="268"/>
    </row>
    <row r="152" spans="1:7" s="24" customFormat="1" ht="15.75">
      <c r="A152" s="3"/>
      <c r="B152" s="13"/>
      <c r="C152" s="161" t="s">
        <v>383</v>
      </c>
      <c r="D152" s="114"/>
      <c r="E152" s="125"/>
      <c r="F152" s="10">
        <v>0</v>
      </c>
      <c r="G152" s="268"/>
    </row>
    <row r="153" spans="1:7" s="24" customFormat="1" ht="15.75">
      <c r="A153" s="3"/>
      <c r="B153" s="13" t="s">
        <v>280</v>
      </c>
      <c r="C153" s="161"/>
      <c r="D153" s="114"/>
      <c r="E153" s="125"/>
      <c r="F153" s="91">
        <f>F154</f>
        <v>0</v>
      </c>
      <c r="G153" s="268"/>
    </row>
    <row r="154" spans="1:7" s="24" customFormat="1" ht="15.75">
      <c r="A154" s="3"/>
      <c r="B154" s="13" t="s">
        <v>315</v>
      </c>
      <c r="C154" s="161" t="s">
        <v>281</v>
      </c>
      <c r="D154" s="114"/>
      <c r="E154" s="125"/>
      <c r="F154" s="91"/>
      <c r="G154" s="268"/>
    </row>
    <row r="155" spans="1:7" s="24" customFormat="1" ht="15.75">
      <c r="A155" s="3"/>
      <c r="B155" s="13" t="s">
        <v>279</v>
      </c>
      <c r="C155" s="161"/>
      <c r="D155" s="114"/>
      <c r="E155" s="125"/>
      <c r="F155" s="231">
        <f>SUM(F156:F157)</f>
        <v>6000000</v>
      </c>
      <c r="G155" s="268"/>
    </row>
    <row r="156" spans="1:7" s="24" customFormat="1" ht="15.75">
      <c r="A156" s="3"/>
      <c r="B156" s="13"/>
      <c r="C156" s="161"/>
      <c r="D156" s="114" t="s">
        <v>384</v>
      </c>
      <c r="E156" s="125"/>
      <c r="F156" s="231">
        <v>6000000</v>
      </c>
      <c r="G156" s="268"/>
    </row>
    <row r="157" spans="1:7" s="24" customFormat="1" ht="15.75">
      <c r="A157" s="3"/>
      <c r="B157" s="13"/>
      <c r="C157" s="161"/>
      <c r="D157" s="114"/>
      <c r="E157" s="125"/>
      <c r="F157" s="231"/>
      <c r="G157" s="268"/>
    </row>
    <row r="158" spans="1:7" s="24" customFormat="1" ht="15.75">
      <c r="A158" s="3"/>
      <c r="B158" s="13" t="s">
        <v>282</v>
      </c>
      <c r="C158" s="161"/>
      <c r="D158" s="114"/>
      <c r="E158" s="125"/>
      <c r="F158" s="231">
        <v>1620000</v>
      </c>
      <c r="G158" s="268"/>
    </row>
    <row r="159" spans="1:7" s="24" customFormat="1" ht="15.75">
      <c r="A159" s="3"/>
      <c r="B159" s="13"/>
      <c r="C159" s="161"/>
      <c r="D159" s="114"/>
      <c r="E159" s="125"/>
      <c r="F159" s="231"/>
      <c r="G159" s="268"/>
    </row>
    <row r="160" spans="1:7" s="24" customFormat="1" ht="15.75">
      <c r="A160" s="164" t="s">
        <v>205</v>
      </c>
      <c r="B160" s="112" t="s">
        <v>206</v>
      </c>
      <c r="C160" s="165"/>
      <c r="D160" s="13"/>
      <c r="E160" s="163"/>
      <c r="F160" s="230">
        <f>SUM(F161+F165)</f>
        <v>27302000</v>
      </c>
      <c r="G160" s="268"/>
    </row>
    <row r="161" spans="1:7" s="24" customFormat="1" ht="15.75">
      <c r="A161" s="166"/>
      <c r="B161" s="25" t="s">
        <v>249</v>
      </c>
      <c r="C161" s="13" t="s">
        <v>252</v>
      </c>
      <c r="D161" s="13"/>
      <c r="E161" s="163"/>
      <c r="F161" s="216">
        <f>SUM(F162:F164)</f>
        <v>21497600</v>
      </c>
      <c r="G161" s="268"/>
    </row>
    <row r="162" spans="1:7" s="24" customFormat="1" ht="15.75">
      <c r="A162" s="166"/>
      <c r="B162" s="25"/>
      <c r="C162" s="13" t="s">
        <v>349</v>
      </c>
      <c r="D162" s="13"/>
      <c r="E162" s="162"/>
      <c r="F162" s="172">
        <v>1000000</v>
      </c>
      <c r="G162" s="268"/>
    </row>
    <row r="163" spans="1:7" s="24" customFormat="1" ht="15.75">
      <c r="A163" s="166"/>
      <c r="B163" s="25"/>
      <c r="C163" s="13" t="s">
        <v>392</v>
      </c>
      <c r="D163" s="13"/>
      <c r="E163" s="162"/>
      <c r="F163" s="172">
        <v>1600000</v>
      </c>
      <c r="G163" s="268"/>
    </row>
    <row r="164" spans="1:7" s="24" customFormat="1" ht="15.75">
      <c r="A164" s="166"/>
      <c r="B164" s="25"/>
      <c r="C164" s="13" t="s">
        <v>389</v>
      </c>
      <c r="D164" s="13"/>
      <c r="E164" s="162"/>
      <c r="F164" s="172">
        <v>18897600</v>
      </c>
      <c r="G164" s="268"/>
    </row>
    <row r="165" spans="1:7" s="24" customFormat="1" ht="15.75">
      <c r="A165" s="13"/>
      <c r="B165" s="25" t="s">
        <v>250</v>
      </c>
      <c r="C165" s="13" t="s">
        <v>251</v>
      </c>
      <c r="D165" s="13"/>
      <c r="E165" s="163"/>
      <c r="F165" s="172">
        <v>5804400</v>
      </c>
      <c r="G165" s="268"/>
    </row>
    <row r="166" spans="1:7" s="24" customFormat="1" ht="15.75">
      <c r="A166" s="13"/>
      <c r="B166" s="25"/>
      <c r="C166" s="13"/>
      <c r="D166" s="13" t="s">
        <v>402</v>
      </c>
      <c r="E166" s="163"/>
      <c r="F166" s="172">
        <v>432000</v>
      </c>
      <c r="G166" s="268"/>
    </row>
    <row r="167" spans="1:7" s="24" customFormat="1" ht="15.75">
      <c r="A167" s="112" t="s">
        <v>122</v>
      </c>
      <c r="B167" s="112"/>
      <c r="C167" s="112"/>
      <c r="D167" s="112"/>
      <c r="E167" s="162"/>
      <c r="F167" s="230">
        <f>SUM(F168)</f>
        <v>0</v>
      </c>
      <c r="G167" s="268"/>
    </row>
    <row r="168" spans="1:7" s="24" customFormat="1" ht="15.75">
      <c r="A168" s="13"/>
      <c r="B168" s="13"/>
      <c r="C168" s="13" t="s">
        <v>247</v>
      </c>
      <c r="D168" s="114"/>
      <c r="E168" s="162"/>
      <c r="F168" s="172">
        <v>0</v>
      </c>
      <c r="G168" s="268"/>
    </row>
    <row r="169" spans="1:7" s="24" customFormat="1" ht="15.75">
      <c r="A169" s="13"/>
      <c r="B169" s="13"/>
      <c r="C169" s="114"/>
      <c r="D169" s="114"/>
      <c r="E169" s="162"/>
      <c r="F169" s="172"/>
      <c r="G169" s="268"/>
    </row>
    <row r="170" spans="1:7" s="24" customFormat="1" ht="15.75">
      <c r="A170" s="136" t="s">
        <v>121</v>
      </c>
      <c r="B170" s="136"/>
      <c r="C170" s="136"/>
      <c r="D170" s="136"/>
      <c r="E170" s="149"/>
      <c r="F170" s="156">
        <f>SUM(F172:F175)</f>
        <v>181000</v>
      </c>
      <c r="G170" s="268"/>
    </row>
    <row r="171" spans="1:7" s="24" customFormat="1" ht="15.75">
      <c r="A171" s="40" t="s">
        <v>75</v>
      </c>
      <c r="B171" s="40"/>
      <c r="C171" s="123"/>
      <c r="D171" s="123"/>
      <c r="E171" s="43"/>
      <c r="F171" s="218">
        <f>F173</f>
        <v>181000</v>
      </c>
      <c r="G171" s="268"/>
    </row>
    <row r="172" spans="1:7" s="24" customFormat="1" ht="15.75">
      <c r="A172" s="2"/>
      <c r="C172" s="2" t="s">
        <v>76</v>
      </c>
      <c r="D172" s="14"/>
      <c r="E172" s="43"/>
      <c r="F172" s="91"/>
      <c r="G172" s="268"/>
    </row>
    <row r="173" spans="1:7" s="24" customFormat="1" ht="15.75">
      <c r="A173" s="2"/>
      <c r="C173" s="2"/>
      <c r="D173" s="2" t="s">
        <v>16</v>
      </c>
      <c r="E173" s="125"/>
      <c r="F173" s="91">
        <v>181000</v>
      </c>
      <c r="G173" s="268"/>
    </row>
    <row r="174" spans="1:7" s="24" customFormat="1" ht="15.75">
      <c r="A174" s="40" t="s">
        <v>122</v>
      </c>
      <c r="B174" s="40"/>
      <c r="C174" s="40"/>
      <c r="D174" s="40"/>
      <c r="E174" s="125"/>
      <c r="F174" s="91"/>
      <c r="G174" s="268"/>
    </row>
    <row r="175" spans="1:7" s="24" customFormat="1" ht="15.75">
      <c r="A175" s="2"/>
      <c r="B175" s="2"/>
      <c r="C175" s="2" t="s">
        <v>123</v>
      </c>
      <c r="D175" s="2"/>
      <c r="E175" s="125"/>
      <c r="F175" s="218">
        <f>SUM(F176:F177)</f>
        <v>0</v>
      </c>
      <c r="G175" s="268"/>
    </row>
    <row r="176" spans="1:7" s="24" customFormat="1" ht="15.75">
      <c r="A176" s="41"/>
      <c r="C176" s="41"/>
      <c r="D176" s="2" t="s">
        <v>350</v>
      </c>
      <c r="E176" s="45"/>
      <c r="F176" s="91"/>
      <c r="G176" s="268"/>
    </row>
    <row r="177" spans="1:7" s="24" customFormat="1" ht="15.75">
      <c r="A177" s="41"/>
      <c r="B177" s="2"/>
      <c r="C177" s="41"/>
      <c r="D177" s="2" t="s">
        <v>290</v>
      </c>
      <c r="E177" s="45"/>
      <c r="F177" s="91"/>
      <c r="G177" s="268"/>
    </row>
    <row r="178" spans="1:7" s="24" customFormat="1" ht="15.75">
      <c r="A178" s="136" t="s">
        <v>126</v>
      </c>
      <c r="B178" s="137"/>
      <c r="C178" s="139"/>
      <c r="D178" s="140"/>
      <c r="E178" s="141"/>
      <c r="F178" s="156">
        <f>SUM(F179)</f>
        <v>1550000</v>
      </c>
      <c r="G178" s="268"/>
    </row>
    <row r="179" spans="1:7" s="24" customFormat="1" ht="15.75">
      <c r="A179" s="40" t="s">
        <v>124</v>
      </c>
      <c r="B179" s="40"/>
      <c r="C179" s="40"/>
      <c r="D179" s="40"/>
      <c r="E179" s="126"/>
      <c r="F179" s="228">
        <f>SUM(F182+F184+F180)</f>
        <v>1550000</v>
      </c>
      <c r="G179" s="268"/>
    </row>
    <row r="180" spans="1:7" s="24" customFormat="1" ht="15.75">
      <c r="A180" s="40"/>
      <c r="B180" s="2" t="s">
        <v>127</v>
      </c>
      <c r="C180" s="41"/>
      <c r="D180" s="117"/>
      <c r="E180" s="2"/>
      <c r="F180" s="267">
        <f>F181</f>
        <v>0</v>
      </c>
      <c r="G180" s="268"/>
    </row>
    <row r="181" spans="1:7" s="24" customFormat="1" ht="15.75">
      <c r="A181" s="40"/>
      <c r="B181" s="2"/>
      <c r="C181" s="24" t="s">
        <v>316</v>
      </c>
      <c r="D181" s="2" t="s">
        <v>270</v>
      </c>
      <c r="E181" s="126"/>
      <c r="F181" s="91">
        <v>0</v>
      </c>
      <c r="G181" s="268"/>
    </row>
    <row r="182" spans="1:7" s="24" customFormat="1" ht="15.75">
      <c r="A182" s="41"/>
      <c r="B182" s="2" t="s">
        <v>128</v>
      </c>
      <c r="C182" s="41"/>
      <c r="D182" s="117"/>
      <c r="E182" s="224"/>
      <c r="F182" s="229"/>
      <c r="G182" s="268"/>
    </row>
    <row r="183" spans="1:7" s="24" customFormat="1" ht="15.75">
      <c r="A183" s="41"/>
      <c r="B183" s="2"/>
      <c r="C183" s="2" t="s">
        <v>258</v>
      </c>
      <c r="D183" s="117"/>
      <c r="E183" s="126"/>
      <c r="F183" s="91"/>
      <c r="G183" s="268"/>
    </row>
    <row r="184" spans="1:7" s="24" customFormat="1" ht="15.75">
      <c r="A184" s="41"/>
      <c r="B184" s="2" t="s">
        <v>129</v>
      </c>
      <c r="C184" s="2"/>
      <c r="D184" s="117"/>
      <c r="E184" s="129"/>
      <c r="F184" s="218">
        <f>SUM(F185:F190)</f>
        <v>1550000</v>
      </c>
      <c r="G184" s="268"/>
    </row>
    <row r="185" spans="1:7" s="24" customFormat="1" ht="15.75">
      <c r="A185" s="41"/>
      <c r="B185" s="2"/>
      <c r="C185" s="21" t="s">
        <v>130</v>
      </c>
      <c r="D185" s="117"/>
      <c r="E185" s="126"/>
      <c r="F185" s="91">
        <v>400000</v>
      </c>
      <c r="G185" s="268"/>
    </row>
    <row r="186" spans="1:7" s="24" customFormat="1" ht="15.75">
      <c r="A186" s="41"/>
      <c r="B186" s="2"/>
      <c r="C186" s="2" t="s">
        <v>259</v>
      </c>
      <c r="D186" s="117"/>
      <c r="E186" s="126"/>
      <c r="F186" s="91">
        <v>500000</v>
      </c>
      <c r="G186" s="268"/>
    </row>
    <row r="187" spans="1:7" s="24" customFormat="1" ht="15.75">
      <c r="A187" s="41"/>
      <c r="B187" s="2"/>
      <c r="C187" s="2" t="s">
        <v>260</v>
      </c>
      <c r="D187" s="117"/>
      <c r="E187" s="126"/>
      <c r="F187" s="91">
        <v>100000</v>
      </c>
      <c r="G187" s="268"/>
    </row>
    <row r="188" spans="1:7" s="24" customFormat="1" ht="15.75">
      <c r="A188" s="41"/>
      <c r="B188" s="2"/>
      <c r="C188" s="2" t="s">
        <v>131</v>
      </c>
      <c r="D188" s="117"/>
      <c r="E188" s="126"/>
      <c r="F188" s="91">
        <v>200000</v>
      </c>
      <c r="G188" s="268"/>
    </row>
    <row r="189" spans="1:7" s="24" customFormat="1" ht="15.75">
      <c r="A189" s="2"/>
      <c r="B189" s="2"/>
      <c r="C189" s="2" t="s">
        <v>385</v>
      </c>
      <c r="D189" s="2"/>
      <c r="E189" s="126"/>
      <c r="F189" s="91">
        <v>350000</v>
      </c>
      <c r="G189" s="268"/>
    </row>
    <row r="190" spans="1:7" s="24" customFormat="1" ht="15.75">
      <c r="A190" s="2"/>
      <c r="B190" s="2"/>
      <c r="C190" s="2"/>
      <c r="D190" s="2"/>
      <c r="E190" s="126"/>
      <c r="F190" s="91"/>
      <c r="G190" s="268"/>
    </row>
    <row r="191" spans="1:7" s="24" customFormat="1" ht="15.75">
      <c r="A191" s="2"/>
      <c r="B191" s="2"/>
      <c r="E191" s="50"/>
      <c r="F191" s="91"/>
      <c r="G191" s="268"/>
    </row>
    <row r="192" spans="1:7" s="22" customFormat="1" ht="15.75" customHeight="1">
      <c r="A192" s="136" t="s">
        <v>132</v>
      </c>
      <c r="B192" s="136"/>
      <c r="C192" s="148"/>
      <c r="D192" s="136"/>
      <c r="E192" s="149"/>
      <c r="F192" s="156">
        <f>SUM(F194)</f>
        <v>25015</v>
      </c>
      <c r="G192" s="269"/>
    </row>
    <row r="193" spans="1:6" ht="15.75">
      <c r="A193" s="40" t="s">
        <v>75</v>
      </c>
      <c r="B193" s="40"/>
      <c r="C193" s="40"/>
      <c r="D193" s="40"/>
      <c r="E193" s="43"/>
      <c r="F193" s="218">
        <f>F194</f>
        <v>25015</v>
      </c>
    </row>
    <row r="194" spans="3:6" ht="15.75">
      <c r="C194" s="2" t="s">
        <v>106</v>
      </c>
      <c r="D194" s="2" t="s">
        <v>107</v>
      </c>
      <c r="E194" s="126"/>
      <c r="F194" s="91">
        <f>F195</f>
        <v>25015</v>
      </c>
    </row>
    <row r="195" spans="3:6" ht="15.75">
      <c r="C195" s="41"/>
      <c r="D195" s="2" t="s">
        <v>16</v>
      </c>
      <c r="E195" s="44"/>
      <c r="F195" s="91">
        <v>25015</v>
      </c>
    </row>
    <row r="196" spans="3:6" ht="15.75">
      <c r="C196" s="41"/>
      <c r="E196" s="44"/>
      <c r="F196" s="91"/>
    </row>
    <row r="197" spans="1:7" s="22" customFormat="1" ht="15.75" customHeight="1">
      <c r="A197" s="136" t="s">
        <v>133</v>
      </c>
      <c r="B197" s="136"/>
      <c r="C197" s="148"/>
      <c r="D197" s="136"/>
      <c r="E197" s="149">
        <v>1</v>
      </c>
      <c r="F197" s="156">
        <f>SUM(F198+F204+F208)</f>
        <v>4263059</v>
      </c>
      <c r="G197" s="269"/>
    </row>
    <row r="198" spans="1:6" ht="15.75">
      <c r="A198" s="40" t="s">
        <v>85</v>
      </c>
      <c r="B198" s="40" t="s">
        <v>4</v>
      </c>
      <c r="C198" s="40"/>
      <c r="D198" s="41"/>
      <c r="E198" s="125"/>
      <c r="F198" s="218">
        <f>SUM(F199)</f>
        <v>3082840</v>
      </c>
    </row>
    <row r="199" spans="2:6" ht="15.75">
      <c r="B199" s="3" t="s">
        <v>111</v>
      </c>
      <c r="D199" s="2" t="s">
        <v>118</v>
      </c>
      <c r="E199" s="6"/>
      <c r="F199" s="91">
        <f>SUM(F200:F203)</f>
        <v>3082840</v>
      </c>
    </row>
    <row r="200" spans="3:6" ht="15.75">
      <c r="C200" s="2" t="s">
        <v>134</v>
      </c>
      <c r="D200" s="2" t="s">
        <v>135</v>
      </c>
      <c r="E200" s="6"/>
      <c r="F200" s="91">
        <v>2949840</v>
      </c>
    </row>
    <row r="201" spans="3:6" ht="15.75">
      <c r="C201" s="2" t="s">
        <v>134</v>
      </c>
      <c r="D201" s="2" t="s">
        <v>231</v>
      </c>
      <c r="E201" s="6"/>
      <c r="F201" s="91"/>
    </row>
    <row r="202" spans="3:6" ht="15.75">
      <c r="C202" s="2" t="s">
        <v>261</v>
      </c>
      <c r="D202" s="2" t="s">
        <v>342</v>
      </c>
      <c r="E202" s="6"/>
      <c r="F202" s="91">
        <v>133000</v>
      </c>
    </row>
    <row r="203" spans="3:6" ht="15.75">
      <c r="C203" s="2" t="s">
        <v>136</v>
      </c>
      <c r="D203" s="2" t="s">
        <v>288</v>
      </c>
      <c r="E203" s="125"/>
      <c r="F203" s="91"/>
    </row>
    <row r="204" spans="1:6" ht="15.75">
      <c r="A204" s="40" t="s">
        <v>88</v>
      </c>
      <c r="B204" s="40" t="s">
        <v>13</v>
      </c>
      <c r="C204" s="40"/>
      <c r="D204" s="40"/>
      <c r="E204" s="125"/>
      <c r="F204" s="218">
        <f>SUM(F205:F207)</f>
        <v>623219</v>
      </c>
    </row>
    <row r="205" spans="3:7" ht="15.75">
      <c r="C205" s="2" t="s">
        <v>36</v>
      </c>
      <c r="E205" s="125"/>
      <c r="F205" s="91">
        <v>575219</v>
      </c>
      <c r="G205" s="282"/>
    </row>
    <row r="206" spans="3:6" ht="15.75">
      <c r="C206" s="2" t="s">
        <v>262</v>
      </c>
      <c r="E206" s="125"/>
      <c r="F206" s="91">
        <v>24000</v>
      </c>
    </row>
    <row r="207" spans="3:6" ht="15.75">
      <c r="C207" s="2" t="s">
        <v>299</v>
      </c>
      <c r="E207" s="125"/>
      <c r="F207" s="91">
        <v>24000</v>
      </c>
    </row>
    <row r="208" spans="1:6" ht="15.75">
      <c r="A208" s="40" t="s">
        <v>65</v>
      </c>
      <c r="B208" s="40" t="s">
        <v>66</v>
      </c>
      <c r="C208" s="40"/>
      <c r="E208" s="125"/>
      <c r="F208" s="218">
        <f>SUM(F209+F215+F220)</f>
        <v>557000</v>
      </c>
    </row>
    <row r="209" spans="1:6" ht="15.75">
      <c r="A209" s="41"/>
      <c r="B209" s="3" t="s">
        <v>78</v>
      </c>
      <c r="C209" s="41" t="s">
        <v>14</v>
      </c>
      <c r="E209" s="44"/>
      <c r="F209" s="91">
        <f>SUM(F210)</f>
        <v>320000</v>
      </c>
    </row>
    <row r="210" spans="1:6" ht="15.75">
      <c r="A210" s="41"/>
      <c r="C210" s="41" t="s">
        <v>79</v>
      </c>
      <c r="D210" s="14" t="s">
        <v>80</v>
      </c>
      <c r="E210" s="130"/>
      <c r="F210" s="91">
        <f>SUM(F211:F214)</f>
        <v>320000</v>
      </c>
    </row>
    <row r="211" spans="1:6" ht="15.75">
      <c r="A211" s="41"/>
      <c r="C211" s="41" t="s">
        <v>240</v>
      </c>
      <c r="D211" s="14" t="s">
        <v>137</v>
      </c>
      <c r="E211" s="130"/>
      <c r="F211" s="91">
        <v>0</v>
      </c>
    </row>
    <row r="212" spans="3:6" ht="15.75">
      <c r="C212" s="41" t="s">
        <v>228</v>
      </c>
      <c r="D212" s="2" t="s">
        <v>32</v>
      </c>
      <c r="E212" s="126"/>
      <c r="F212" s="91">
        <v>270000</v>
      </c>
    </row>
    <row r="213" spans="3:6" ht="15.75">
      <c r="C213" s="41" t="s">
        <v>230</v>
      </c>
      <c r="D213" s="2" t="s">
        <v>138</v>
      </c>
      <c r="E213" s="126"/>
      <c r="F213" s="91">
        <v>20000</v>
      </c>
    </row>
    <row r="214" spans="3:6" ht="15.75">
      <c r="C214" s="41" t="s">
        <v>229</v>
      </c>
      <c r="D214" s="2" t="s">
        <v>31</v>
      </c>
      <c r="E214" s="126"/>
      <c r="F214" s="91">
        <v>30000</v>
      </c>
    </row>
    <row r="215" spans="2:6" ht="15.75">
      <c r="B215" s="3" t="s">
        <v>67</v>
      </c>
      <c r="C215" s="41" t="s">
        <v>15</v>
      </c>
      <c r="E215" s="125"/>
      <c r="F215" s="91">
        <f>SUM(F216:F219)</f>
        <v>135000</v>
      </c>
    </row>
    <row r="216" spans="2:6" ht="15.75">
      <c r="B216" s="3"/>
      <c r="C216" s="41" t="s">
        <v>81</v>
      </c>
      <c r="D216" s="2" t="s">
        <v>46</v>
      </c>
      <c r="E216" s="125"/>
      <c r="F216" s="91"/>
    </row>
    <row r="217" spans="3:6" ht="15.75">
      <c r="C217" s="2" t="s">
        <v>69</v>
      </c>
      <c r="D217" s="2" t="s">
        <v>70</v>
      </c>
      <c r="E217" s="125"/>
      <c r="F217" s="91"/>
    </row>
    <row r="218" spans="3:6" ht="15.75">
      <c r="C218" s="2" t="s">
        <v>235</v>
      </c>
      <c r="D218" s="2" t="s">
        <v>34</v>
      </c>
      <c r="E218" s="126"/>
      <c r="F218" s="91">
        <v>75000</v>
      </c>
    </row>
    <row r="219" spans="4:6" ht="15.75">
      <c r="D219" s="2" t="s">
        <v>70</v>
      </c>
      <c r="E219" s="126"/>
      <c r="F219" s="91">
        <v>60000</v>
      </c>
    </row>
    <row r="220" spans="2:6" ht="15.75">
      <c r="B220" s="3" t="s">
        <v>71</v>
      </c>
      <c r="C220" s="124" t="s">
        <v>72</v>
      </c>
      <c r="E220" s="125"/>
      <c r="F220" s="91">
        <f>F221</f>
        <v>102000</v>
      </c>
    </row>
    <row r="221" spans="3:6" ht="15.75">
      <c r="C221" s="2" t="s">
        <v>73</v>
      </c>
      <c r="D221" s="14" t="s">
        <v>74</v>
      </c>
      <c r="E221" s="126"/>
      <c r="F221" s="91">
        <v>102000</v>
      </c>
    </row>
    <row r="222" spans="3:6" ht="15.75">
      <c r="C222" s="41"/>
      <c r="E222" s="125"/>
      <c r="F222" s="91"/>
    </row>
    <row r="223" spans="1:6" ht="15.75" customHeight="1">
      <c r="A223" s="136" t="s">
        <v>142</v>
      </c>
      <c r="B223" s="136"/>
      <c r="C223" s="148"/>
      <c r="D223" s="136"/>
      <c r="E223" s="149">
        <v>2</v>
      </c>
      <c r="F223" s="156">
        <f>SUM(F224+F229+F232)</f>
        <v>2147500</v>
      </c>
    </row>
    <row r="224" spans="1:6" ht="15.75" customHeight="1">
      <c r="A224" s="40" t="s">
        <v>85</v>
      </c>
      <c r="B224" s="40" t="s">
        <v>4</v>
      </c>
      <c r="C224" s="40"/>
      <c r="E224" s="125" t="s">
        <v>358</v>
      </c>
      <c r="F224" s="218">
        <f>SUM(F226+F228)</f>
        <v>1956720</v>
      </c>
    </row>
    <row r="225" spans="2:6" ht="15.75" customHeight="1">
      <c r="B225" s="3" t="s">
        <v>111</v>
      </c>
      <c r="D225" s="2" t="s">
        <v>118</v>
      </c>
      <c r="E225" s="125"/>
      <c r="F225" s="91"/>
    </row>
    <row r="226" spans="3:6" ht="15.75" customHeight="1">
      <c r="C226" s="2" t="s">
        <v>134</v>
      </c>
      <c r="D226" s="2" t="s">
        <v>135</v>
      </c>
      <c r="E226" s="125"/>
      <c r="F226" s="91">
        <v>1956720</v>
      </c>
    </row>
    <row r="227" spans="3:6" ht="15.75" customHeight="1">
      <c r="C227" s="24"/>
      <c r="D227" s="2" t="s">
        <v>139</v>
      </c>
      <c r="E227" s="125"/>
      <c r="F227" s="91"/>
    </row>
    <row r="228" spans="3:6" ht="15.75" customHeight="1">
      <c r="C228" s="24" t="s">
        <v>136</v>
      </c>
      <c r="D228" s="2" t="s">
        <v>140</v>
      </c>
      <c r="E228" s="125"/>
      <c r="F228" s="215"/>
    </row>
    <row r="229" spans="1:6" ht="15.75" customHeight="1">
      <c r="A229" s="40" t="s">
        <v>88</v>
      </c>
      <c r="B229" s="40" t="s">
        <v>13</v>
      </c>
      <c r="C229" s="40"/>
      <c r="D229" s="40"/>
      <c r="E229" s="125"/>
      <c r="F229" s="229">
        <f>SUM(F230:F231)</f>
        <v>190780</v>
      </c>
    </row>
    <row r="230" spans="3:6" ht="15.75" customHeight="1">
      <c r="C230" s="2" t="s">
        <v>289</v>
      </c>
      <c r="E230" s="125"/>
      <c r="F230" s="215">
        <v>190780</v>
      </c>
    </row>
    <row r="231" spans="2:6" ht="15.75" customHeight="1">
      <c r="B231" s="2" t="s">
        <v>326</v>
      </c>
      <c r="C231" s="2" t="s">
        <v>325</v>
      </c>
      <c r="E231" s="125"/>
      <c r="F231" s="215">
        <v>0</v>
      </c>
    </row>
    <row r="232" spans="1:6" ht="15.75" customHeight="1">
      <c r="A232" s="40" t="s">
        <v>65</v>
      </c>
      <c r="B232" s="40" t="s">
        <v>66</v>
      </c>
      <c r="C232" s="40"/>
      <c r="E232" s="125"/>
      <c r="F232" s="229">
        <f>SUM(F233+F236)</f>
        <v>0</v>
      </c>
    </row>
    <row r="233" spans="1:6" ht="15.75" customHeight="1">
      <c r="A233" s="41"/>
      <c r="B233" s="3" t="s">
        <v>78</v>
      </c>
      <c r="C233" s="41" t="s">
        <v>14</v>
      </c>
      <c r="E233" s="131"/>
      <c r="F233" s="219">
        <f>SUM(F234:F235)</f>
        <v>0</v>
      </c>
    </row>
    <row r="234" spans="1:6" ht="15.75" customHeight="1">
      <c r="A234" s="41"/>
      <c r="C234" s="41" t="s">
        <v>229</v>
      </c>
      <c r="D234" s="14" t="s">
        <v>80</v>
      </c>
      <c r="E234" s="131"/>
      <c r="F234" s="219">
        <v>0</v>
      </c>
    </row>
    <row r="235" spans="1:6" ht="15.75" customHeight="1">
      <c r="A235" s="41"/>
      <c r="C235" s="41" t="s">
        <v>230</v>
      </c>
      <c r="D235" s="14" t="s">
        <v>141</v>
      </c>
      <c r="E235" s="131"/>
      <c r="F235" s="219">
        <v>0</v>
      </c>
    </row>
    <row r="236" spans="1:6" ht="15.75" customHeight="1">
      <c r="A236" s="22"/>
      <c r="B236" s="3" t="s">
        <v>71</v>
      </c>
      <c r="C236" s="124" t="s">
        <v>72</v>
      </c>
      <c r="E236" s="132"/>
      <c r="F236" s="219">
        <f>F237</f>
        <v>0</v>
      </c>
    </row>
    <row r="237" spans="1:6" ht="15.75" customHeight="1">
      <c r="A237" s="1"/>
      <c r="C237" s="2" t="s">
        <v>73</v>
      </c>
      <c r="D237" s="14" t="s">
        <v>74</v>
      </c>
      <c r="E237" s="131"/>
      <c r="F237" s="219">
        <v>0</v>
      </c>
    </row>
    <row r="238" spans="1:6" ht="15.75" customHeight="1">
      <c r="A238" s="3" t="s">
        <v>203</v>
      </c>
      <c r="B238" s="25" t="s">
        <v>204</v>
      </c>
      <c r="C238" s="157"/>
      <c r="D238" s="14"/>
      <c r="E238" s="131"/>
      <c r="F238" s="219">
        <v>0</v>
      </c>
    </row>
    <row r="239" spans="1:6" ht="15.75" customHeight="1">
      <c r="A239" s="1"/>
      <c r="B239" s="13" t="s">
        <v>279</v>
      </c>
      <c r="C239" s="161"/>
      <c r="D239" s="114"/>
      <c r="E239" s="131"/>
      <c r="F239" s="219">
        <v>0</v>
      </c>
    </row>
    <row r="240" spans="1:6" ht="15.75" customHeight="1">
      <c r="A240" s="1"/>
      <c r="B240" s="13"/>
      <c r="C240" s="161"/>
      <c r="D240" s="114"/>
      <c r="E240" s="131"/>
      <c r="F240" s="219">
        <v>0</v>
      </c>
    </row>
    <row r="241" spans="1:6" ht="15.75" customHeight="1">
      <c r="A241" s="1"/>
      <c r="B241" s="13" t="s">
        <v>282</v>
      </c>
      <c r="C241" s="161"/>
      <c r="D241" s="114"/>
      <c r="E241" s="131"/>
      <c r="F241" s="219">
        <v>0</v>
      </c>
    </row>
    <row r="242" spans="1:6" ht="15.75" customHeight="1">
      <c r="A242" s="152" t="s">
        <v>248</v>
      </c>
      <c r="B242" s="137"/>
      <c r="C242" s="137"/>
      <c r="D242" s="137"/>
      <c r="E242" s="160"/>
      <c r="F242" s="254">
        <f>SUM(F243)</f>
        <v>177000</v>
      </c>
    </row>
    <row r="243" spans="1:6" ht="15.75" customHeight="1">
      <c r="A243" s="40" t="s">
        <v>65</v>
      </c>
      <c r="B243" s="40" t="s">
        <v>66</v>
      </c>
      <c r="C243" s="40"/>
      <c r="E243" s="125"/>
      <c r="F243" s="215">
        <f>SUM(F244+F249+F247)</f>
        <v>177000</v>
      </c>
    </row>
    <row r="244" spans="1:6" ht="15.75" customHeight="1">
      <c r="A244" s="41"/>
      <c r="B244" s="3" t="s">
        <v>78</v>
      </c>
      <c r="C244" s="41" t="s">
        <v>14</v>
      </c>
      <c r="E244" s="131"/>
      <c r="F244" s="215">
        <f>SUM(F245)</f>
        <v>50000</v>
      </c>
    </row>
    <row r="245" spans="1:6" ht="15.75" customHeight="1">
      <c r="A245" s="41"/>
      <c r="C245" s="41" t="s">
        <v>229</v>
      </c>
      <c r="D245" s="14" t="s">
        <v>80</v>
      </c>
      <c r="E245" s="131"/>
      <c r="F245" s="215">
        <v>50000</v>
      </c>
    </row>
    <row r="246" spans="1:6" ht="15.75" customHeight="1">
      <c r="A246" s="41"/>
      <c r="C246" s="41"/>
      <c r="D246" s="14"/>
      <c r="E246" s="131"/>
      <c r="F246" s="215"/>
    </row>
    <row r="247" spans="1:6" ht="15.75" customHeight="1">
      <c r="A247" s="41"/>
      <c r="B247" s="3" t="s">
        <v>67</v>
      </c>
      <c r="C247" s="41" t="s">
        <v>15</v>
      </c>
      <c r="E247" s="131"/>
      <c r="F247" s="215">
        <f>SUM(F248)</f>
        <v>100000</v>
      </c>
    </row>
    <row r="248" spans="1:6" ht="15.75" customHeight="1">
      <c r="A248" s="41"/>
      <c r="C248" s="1" t="s">
        <v>81</v>
      </c>
      <c r="D248" s="2" t="s">
        <v>46</v>
      </c>
      <c r="E248" s="131"/>
      <c r="F248" s="215">
        <v>100000</v>
      </c>
    </row>
    <row r="249" spans="1:6" ht="15.75" customHeight="1">
      <c r="A249" s="22"/>
      <c r="B249" s="3" t="s">
        <v>71</v>
      </c>
      <c r="C249" s="124" t="s">
        <v>72</v>
      </c>
      <c r="E249" s="132"/>
      <c r="F249" s="215">
        <f>SUM(F250)</f>
        <v>27000</v>
      </c>
    </row>
    <row r="250" spans="1:6" ht="15.75" customHeight="1">
      <c r="A250" s="1"/>
      <c r="C250" s="2" t="s">
        <v>73</v>
      </c>
      <c r="D250" s="14" t="s">
        <v>74</v>
      </c>
      <c r="E250" s="131"/>
      <c r="F250" s="215">
        <v>27000</v>
      </c>
    </row>
    <row r="251" spans="1:6" ht="15.75" customHeight="1">
      <c r="A251" s="1"/>
      <c r="D251" s="14"/>
      <c r="E251" s="131"/>
      <c r="F251" s="158"/>
    </row>
    <row r="252" spans="1:6" ht="15.75" customHeight="1">
      <c r="A252" s="136" t="s">
        <v>143</v>
      </c>
      <c r="B252" s="136"/>
      <c r="C252" s="148"/>
      <c r="D252" s="148"/>
      <c r="E252" s="149" t="s">
        <v>403</v>
      </c>
      <c r="F252" s="156">
        <f>SUM(F259+F284+F279+F256+F253)</f>
        <v>25086984</v>
      </c>
    </row>
    <row r="253" spans="1:6" ht="15.75" customHeight="1">
      <c r="A253" s="40" t="s">
        <v>85</v>
      </c>
      <c r="B253" s="40" t="s">
        <v>4</v>
      </c>
      <c r="C253" s="40"/>
      <c r="E253" s="44"/>
      <c r="F253" s="218">
        <f>F255</f>
        <v>5313000</v>
      </c>
    </row>
    <row r="254" spans="2:6" ht="15.75" customHeight="1">
      <c r="B254" s="3" t="s">
        <v>111</v>
      </c>
      <c r="D254" s="2" t="s">
        <v>118</v>
      </c>
      <c r="E254" s="44" t="s">
        <v>403</v>
      </c>
      <c r="F254" s="91"/>
    </row>
    <row r="255" spans="3:6" ht="15.75" customHeight="1">
      <c r="C255" s="2" t="s">
        <v>134</v>
      </c>
      <c r="D255" s="2" t="s">
        <v>393</v>
      </c>
      <c r="E255" s="44"/>
      <c r="F255" s="91">
        <v>5313000</v>
      </c>
    </row>
    <row r="256" spans="1:6" ht="15.75" customHeight="1">
      <c r="A256" s="40" t="s">
        <v>88</v>
      </c>
      <c r="B256" s="40" t="s">
        <v>13</v>
      </c>
      <c r="C256" s="40"/>
      <c r="D256" s="40"/>
      <c r="E256" s="125"/>
      <c r="F256" s="229">
        <f>F257</f>
        <v>1168860</v>
      </c>
    </row>
    <row r="257" spans="3:6" ht="15.75" customHeight="1">
      <c r="C257" s="2" t="s">
        <v>394</v>
      </c>
      <c r="E257" s="125"/>
      <c r="F257" s="215">
        <v>1168860</v>
      </c>
    </row>
    <row r="258" spans="1:6" ht="15.75" customHeight="1">
      <c r="A258" s="41"/>
      <c r="C258" s="41"/>
      <c r="D258" s="14"/>
      <c r="E258" s="44"/>
      <c r="F258" s="91"/>
    </row>
    <row r="259" spans="1:6" ht="15.75" customHeight="1">
      <c r="A259" s="40" t="s">
        <v>65</v>
      </c>
      <c r="B259" s="40" t="s">
        <v>66</v>
      </c>
      <c r="C259" s="40"/>
      <c r="E259" s="44"/>
      <c r="F259" s="228">
        <f>SUM(F260+F264+F276+F273)</f>
        <v>18605124</v>
      </c>
    </row>
    <row r="260" spans="1:7" s="22" customFormat="1" ht="15.75" customHeight="1">
      <c r="A260" s="41"/>
      <c r="B260" s="3" t="s">
        <v>78</v>
      </c>
      <c r="C260" s="41" t="s">
        <v>14</v>
      </c>
      <c r="D260" s="2"/>
      <c r="E260" s="44"/>
      <c r="F260" s="218">
        <f>SUM(F261)</f>
        <v>3500000</v>
      </c>
      <c r="G260" s="269"/>
    </row>
    <row r="261" spans="1:6" ht="15.75" customHeight="1">
      <c r="A261" s="41"/>
      <c r="C261" s="41" t="s">
        <v>79</v>
      </c>
      <c r="D261" s="14" t="s">
        <v>80</v>
      </c>
      <c r="E261" s="44"/>
      <c r="F261" s="91">
        <f>SUM(F262:F263)</f>
        <v>3500000</v>
      </c>
    </row>
    <row r="262" spans="4:6" ht="15.75">
      <c r="D262" s="2" t="s">
        <v>144</v>
      </c>
      <c r="E262" s="126"/>
      <c r="F262" s="91">
        <v>800000</v>
      </c>
    </row>
    <row r="263" spans="4:6" ht="15.75">
      <c r="D263" s="2" t="s">
        <v>395</v>
      </c>
      <c r="E263" s="126"/>
      <c r="F263" s="91">
        <v>2700000</v>
      </c>
    </row>
    <row r="264" spans="2:6" ht="15.75">
      <c r="B264" s="3" t="s">
        <v>67</v>
      </c>
      <c r="C264" s="41" t="s">
        <v>15</v>
      </c>
      <c r="E264" s="126"/>
      <c r="F264" s="218">
        <f>SUM(F265+F269+F270)</f>
        <v>11153979</v>
      </c>
    </row>
    <row r="265" spans="3:6" ht="15.75">
      <c r="C265" s="41" t="s">
        <v>99</v>
      </c>
      <c r="D265" s="2" t="s">
        <v>100</v>
      </c>
      <c r="E265" s="126"/>
      <c r="F265" s="91">
        <f>SUM(F266:F268)</f>
        <v>375000</v>
      </c>
    </row>
    <row r="266" spans="4:6" ht="15.75">
      <c r="D266" s="2" t="s">
        <v>35</v>
      </c>
      <c r="E266" s="126"/>
      <c r="F266" s="91">
        <v>0</v>
      </c>
    </row>
    <row r="267" spans="4:6" ht="15.75">
      <c r="D267" s="2" t="s">
        <v>49</v>
      </c>
      <c r="E267" s="126"/>
      <c r="F267" s="91">
        <v>360000</v>
      </c>
    </row>
    <row r="268" spans="4:6" ht="15.75">
      <c r="D268" s="2" t="s">
        <v>119</v>
      </c>
      <c r="E268" s="126"/>
      <c r="F268" s="91">
        <v>15000</v>
      </c>
    </row>
    <row r="269" spans="3:6" ht="15.75">
      <c r="C269" s="1" t="s">
        <v>81</v>
      </c>
      <c r="D269" s="2" t="s">
        <v>46</v>
      </c>
      <c r="E269" s="126"/>
      <c r="F269" s="91">
        <v>0</v>
      </c>
    </row>
    <row r="270" spans="3:6" ht="15.75">
      <c r="C270" s="2" t="s">
        <v>69</v>
      </c>
      <c r="D270" s="2" t="s">
        <v>45</v>
      </c>
      <c r="E270" s="126"/>
      <c r="F270" s="91">
        <f>SUM(F271:F272)</f>
        <v>10778979</v>
      </c>
    </row>
    <row r="271" spans="4:6" ht="15.75">
      <c r="D271" s="2" t="s">
        <v>145</v>
      </c>
      <c r="E271" s="126"/>
      <c r="F271" s="91">
        <v>600000</v>
      </c>
    </row>
    <row r="272" spans="4:6" ht="15.75">
      <c r="D272" s="2" t="s">
        <v>396</v>
      </c>
      <c r="E272" s="126"/>
      <c r="F272" s="91">
        <v>10178979</v>
      </c>
    </row>
    <row r="273" spans="2:6" ht="15.75">
      <c r="B273" s="3" t="s">
        <v>398</v>
      </c>
      <c r="C273" s="2" t="s">
        <v>399</v>
      </c>
      <c r="E273" s="126"/>
      <c r="F273" s="218">
        <f>F274</f>
        <v>83820</v>
      </c>
    </row>
    <row r="274" spans="3:6" ht="15.75">
      <c r="C274" s="2" t="s">
        <v>400</v>
      </c>
      <c r="D274" s="2" t="s">
        <v>401</v>
      </c>
      <c r="E274" s="126"/>
      <c r="F274" s="91">
        <v>83820</v>
      </c>
    </row>
    <row r="275" spans="5:6" ht="15.75">
      <c r="E275" s="126"/>
      <c r="F275" s="91"/>
    </row>
    <row r="276" spans="2:6" ht="15.75">
      <c r="B276" s="3" t="s">
        <v>71</v>
      </c>
      <c r="C276" s="124" t="s">
        <v>72</v>
      </c>
      <c r="E276" s="44"/>
      <c r="F276" s="218">
        <f>SUM(F277:F278)</f>
        <v>3867325</v>
      </c>
    </row>
    <row r="277" spans="1:6" ht="15.75">
      <c r="A277" s="1"/>
      <c r="C277" s="2" t="s">
        <v>73</v>
      </c>
      <c r="D277" s="14" t="s">
        <v>74</v>
      </c>
      <c r="E277" s="131"/>
      <c r="F277" s="1">
        <v>390000</v>
      </c>
    </row>
    <row r="278" spans="1:6" ht="15.75">
      <c r="A278" s="1"/>
      <c r="D278" s="14" t="s">
        <v>397</v>
      </c>
      <c r="E278" s="131"/>
      <c r="F278" s="1">
        <v>3477325</v>
      </c>
    </row>
    <row r="279" spans="1:6" ht="15.75">
      <c r="A279" s="3" t="s">
        <v>203</v>
      </c>
      <c r="B279" s="25" t="s">
        <v>204</v>
      </c>
      <c r="C279" s="157"/>
      <c r="D279" s="14"/>
      <c r="E279" s="131"/>
      <c r="F279" s="269">
        <f>F280</f>
        <v>0</v>
      </c>
    </row>
    <row r="280" spans="1:6" ht="15.75">
      <c r="A280" s="1"/>
      <c r="B280" s="13" t="s">
        <v>279</v>
      </c>
      <c r="C280" s="161"/>
      <c r="D280" s="114"/>
      <c r="E280" s="131"/>
      <c r="F280" s="7">
        <f>SUM(F281:F282)</f>
        <v>0</v>
      </c>
    </row>
    <row r="281" spans="1:6" ht="15.75">
      <c r="A281" s="1"/>
      <c r="B281" s="13"/>
      <c r="C281" s="161"/>
      <c r="D281" s="114" t="s">
        <v>386</v>
      </c>
      <c r="E281" s="131"/>
      <c r="F281" s="7">
        <v>0</v>
      </c>
    </row>
    <row r="282" spans="1:6" ht="15.75">
      <c r="A282" s="1"/>
      <c r="B282" s="13" t="s">
        <v>282</v>
      </c>
      <c r="C282" s="161"/>
      <c r="D282" s="114"/>
      <c r="E282" s="131"/>
      <c r="F282" s="7">
        <v>0</v>
      </c>
    </row>
    <row r="283" spans="1:6" ht="15.75">
      <c r="A283" s="1"/>
      <c r="B283" s="13"/>
      <c r="C283" s="161"/>
      <c r="D283" s="114"/>
      <c r="E283" s="131"/>
      <c r="F283" s="1"/>
    </row>
    <row r="284" spans="1:6" ht="15.75">
      <c r="A284" s="22" t="s">
        <v>205</v>
      </c>
      <c r="B284" s="3" t="s">
        <v>206</v>
      </c>
      <c r="C284" s="3"/>
      <c r="D284" s="14"/>
      <c r="E284" s="131"/>
      <c r="F284" s="232">
        <f>SUM(F285+F287)</f>
        <v>0</v>
      </c>
    </row>
    <row r="285" spans="1:6" ht="15.75">
      <c r="A285" s="22"/>
      <c r="B285" s="3" t="s">
        <v>249</v>
      </c>
      <c r="C285" s="2" t="s">
        <v>283</v>
      </c>
      <c r="D285" s="14"/>
      <c r="E285" s="131"/>
      <c r="F285" s="269">
        <f>F286</f>
        <v>0</v>
      </c>
    </row>
    <row r="286" spans="1:6" ht="15.75">
      <c r="A286" s="22"/>
      <c r="B286" s="3"/>
      <c r="C286" s="2" t="s">
        <v>284</v>
      </c>
      <c r="D286" s="14"/>
      <c r="E286" s="131"/>
      <c r="F286" s="7">
        <v>0</v>
      </c>
    </row>
    <row r="287" spans="2:6" ht="15.75">
      <c r="B287" s="3" t="s">
        <v>250</v>
      </c>
      <c r="C287" s="1" t="s">
        <v>285</v>
      </c>
      <c r="D287" s="14"/>
      <c r="E287" s="44"/>
      <c r="F287" s="91">
        <v>0</v>
      </c>
    </row>
    <row r="288" spans="3:6" ht="15.75">
      <c r="C288" s="24"/>
      <c r="D288" s="14"/>
      <c r="E288" s="44"/>
      <c r="F288" s="91"/>
    </row>
    <row r="289" spans="1:6" ht="15.75">
      <c r="A289" s="136" t="s">
        <v>146</v>
      </c>
      <c r="B289" s="137"/>
      <c r="C289" s="155"/>
      <c r="D289" s="137"/>
      <c r="E289" s="153"/>
      <c r="F289" s="156">
        <f>SUM(F290+F303)</f>
        <v>180000</v>
      </c>
    </row>
    <row r="290" spans="1:6" ht="15.75">
      <c r="A290" s="40" t="s">
        <v>65</v>
      </c>
      <c r="B290" s="40" t="s">
        <v>66</v>
      </c>
      <c r="C290" s="40"/>
      <c r="E290" s="44"/>
      <c r="F290" s="218">
        <f>SUM(F291+F295+F300)</f>
        <v>180000</v>
      </c>
    </row>
    <row r="291" spans="1:6" ht="15.75">
      <c r="A291" s="41"/>
      <c r="B291" s="3" t="s">
        <v>78</v>
      </c>
      <c r="C291" s="41" t="s">
        <v>14</v>
      </c>
      <c r="E291" s="44"/>
      <c r="F291" s="91">
        <f>SUM(F292+F293)</f>
        <v>50000</v>
      </c>
    </row>
    <row r="292" spans="1:6" ht="15.75">
      <c r="A292" s="41"/>
      <c r="C292" s="41" t="s">
        <v>79</v>
      </c>
      <c r="D292" s="14" t="s">
        <v>80</v>
      </c>
      <c r="E292" s="127"/>
      <c r="F292" s="91"/>
    </row>
    <row r="293" spans="1:6" ht="15.75">
      <c r="A293" s="41"/>
      <c r="C293" s="41" t="s">
        <v>229</v>
      </c>
      <c r="D293" s="14" t="s">
        <v>147</v>
      </c>
      <c r="E293" s="127"/>
      <c r="F293" s="91">
        <v>50000</v>
      </c>
    </row>
    <row r="294" spans="1:6" ht="15.75">
      <c r="A294" s="41"/>
      <c r="C294" s="41"/>
      <c r="D294" s="14"/>
      <c r="E294" s="127"/>
      <c r="F294" s="91"/>
    </row>
    <row r="295" spans="2:6" ht="15.75">
      <c r="B295" s="3" t="s">
        <v>67</v>
      </c>
      <c r="C295" s="41" t="s">
        <v>15</v>
      </c>
      <c r="E295" s="126"/>
      <c r="F295" s="91">
        <f>SUM(F296+F299)</f>
        <v>92000</v>
      </c>
    </row>
    <row r="296" spans="3:6" ht="15.75">
      <c r="C296" s="41" t="s">
        <v>99</v>
      </c>
      <c r="D296" s="2" t="s">
        <v>100</v>
      </c>
      <c r="E296" s="126"/>
      <c r="F296" s="91">
        <f>SUM(F297:F298)</f>
        <v>42000</v>
      </c>
    </row>
    <row r="297" spans="3:6" ht="15.75">
      <c r="C297" s="2" t="s">
        <v>237</v>
      </c>
      <c r="D297" s="2" t="s">
        <v>35</v>
      </c>
      <c r="E297" s="126"/>
      <c r="F297" s="91">
        <v>32000</v>
      </c>
    </row>
    <row r="298" spans="3:6" ht="15.75">
      <c r="C298" s="2" t="s">
        <v>238</v>
      </c>
      <c r="D298" s="2" t="s">
        <v>119</v>
      </c>
      <c r="E298" s="126"/>
      <c r="F298" s="91">
        <v>10000</v>
      </c>
    </row>
    <row r="299" spans="3:6" ht="15.75">
      <c r="C299" s="2" t="s">
        <v>69</v>
      </c>
      <c r="D299" s="2" t="s">
        <v>264</v>
      </c>
      <c r="E299" s="126"/>
      <c r="F299" s="91">
        <v>50000</v>
      </c>
    </row>
    <row r="300" spans="2:6" ht="15.75">
      <c r="B300" s="3" t="s">
        <v>71</v>
      </c>
      <c r="C300" s="124" t="s">
        <v>72</v>
      </c>
      <c r="E300" s="126"/>
      <c r="F300" s="91">
        <f>SUM(F301)</f>
        <v>38000</v>
      </c>
    </row>
    <row r="301" spans="3:6" ht="15.75">
      <c r="C301" s="2" t="s">
        <v>73</v>
      </c>
      <c r="D301" s="14" t="s">
        <v>74</v>
      </c>
      <c r="E301" s="126"/>
      <c r="F301" s="91">
        <v>38000</v>
      </c>
    </row>
    <row r="302" spans="4:6" ht="15.75">
      <c r="D302" s="14"/>
      <c r="E302" s="126"/>
      <c r="F302" s="91"/>
    </row>
    <row r="303" spans="1:6" ht="15.75">
      <c r="A303" s="3" t="s">
        <v>203</v>
      </c>
      <c r="B303" s="3"/>
      <c r="C303" s="25" t="s">
        <v>204</v>
      </c>
      <c r="D303" s="161"/>
      <c r="E303" s="11"/>
      <c r="F303" s="218">
        <f>SUM(F304+F306)</f>
        <v>0</v>
      </c>
    </row>
    <row r="304" spans="2:6" ht="15.75">
      <c r="B304" s="3"/>
      <c r="C304" s="13" t="s">
        <v>280</v>
      </c>
      <c r="D304" s="161"/>
      <c r="E304" s="11"/>
      <c r="F304" s="91">
        <f>SUM(F305:F305)</f>
        <v>0</v>
      </c>
    </row>
    <row r="305" spans="4:6" ht="15.75">
      <c r="D305" s="14" t="s">
        <v>387</v>
      </c>
      <c r="E305" s="126"/>
      <c r="F305" s="91">
        <v>0</v>
      </c>
    </row>
    <row r="306" spans="3:6" ht="15.75">
      <c r="C306" s="13" t="s">
        <v>282</v>
      </c>
      <c r="D306" s="161"/>
      <c r="E306" s="11"/>
      <c r="F306" s="91">
        <v>0</v>
      </c>
    </row>
    <row r="307" spans="3:6" ht="15.75">
      <c r="C307" s="13"/>
      <c r="D307" s="161"/>
      <c r="E307" s="11"/>
      <c r="F307" s="91"/>
    </row>
    <row r="308" spans="1:6" ht="15.75">
      <c r="A308" s="136" t="s">
        <v>176</v>
      </c>
      <c r="B308" s="137"/>
      <c r="C308" s="155"/>
      <c r="D308" s="137"/>
      <c r="E308" s="153"/>
      <c r="F308" s="156">
        <f>F309</f>
        <v>0</v>
      </c>
    </row>
    <row r="309" spans="3:6" ht="15.75">
      <c r="C309" s="13" t="s">
        <v>359</v>
      </c>
      <c r="D309" s="161"/>
      <c r="E309" s="11"/>
      <c r="F309" s="7">
        <v>0</v>
      </c>
    </row>
    <row r="310" spans="3:6" ht="15.75">
      <c r="C310" s="13"/>
      <c r="D310" s="161"/>
      <c r="E310" s="11"/>
      <c r="F310" s="7"/>
    </row>
    <row r="311" spans="1:6" ht="15.75">
      <c r="A311" s="136" t="s">
        <v>158</v>
      </c>
      <c r="B311" s="137"/>
      <c r="C311" s="155"/>
      <c r="D311" s="137"/>
      <c r="E311" s="153"/>
      <c r="F311" s="156">
        <f>SUM(F312)</f>
        <v>1795650</v>
      </c>
    </row>
    <row r="312" spans="1:6" ht="15.75">
      <c r="A312" s="3" t="s">
        <v>103</v>
      </c>
      <c r="C312" s="13" t="s">
        <v>360</v>
      </c>
      <c r="D312" s="161" t="s">
        <v>361</v>
      </c>
      <c r="E312" s="11"/>
      <c r="F312" s="7">
        <f>SUM(F313:F314)</f>
        <v>1795650</v>
      </c>
    </row>
    <row r="313" spans="3:6" ht="15.75">
      <c r="C313" s="13"/>
      <c r="D313" s="161" t="s">
        <v>362</v>
      </c>
      <c r="E313" s="11"/>
      <c r="F313" s="7">
        <v>1651027</v>
      </c>
    </row>
    <row r="314" spans="3:6" ht="15.75">
      <c r="C314" s="13"/>
      <c r="D314" s="161" t="s">
        <v>363</v>
      </c>
      <c r="E314" s="11"/>
      <c r="F314" s="7">
        <v>144623</v>
      </c>
    </row>
    <row r="315" spans="3:6" ht="15.75">
      <c r="C315" s="13"/>
      <c r="D315" s="161"/>
      <c r="E315" s="11"/>
      <c r="F315" s="7"/>
    </row>
    <row r="316" spans="1:6" ht="15.75">
      <c r="A316" s="136" t="s">
        <v>125</v>
      </c>
      <c r="B316" s="137"/>
      <c r="C316" s="155"/>
      <c r="D316" s="137"/>
      <c r="E316" s="153"/>
      <c r="F316" s="156">
        <f>SUM(F317:F318)</f>
        <v>0</v>
      </c>
    </row>
    <row r="317" spans="3:6" ht="15.75">
      <c r="C317" s="13" t="s">
        <v>79</v>
      </c>
      <c r="D317" s="161" t="s">
        <v>80</v>
      </c>
      <c r="E317" s="11"/>
      <c r="F317" s="7"/>
    </row>
    <row r="318" spans="3:6" ht="15.75">
      <c r="C318" s="13" t="s">
        <v>73</v>
      </c>
      <c r="D318" s="161" t="s">
        <v>74</v>
      </c>
      <c r="E318" s="11"/>
      <c r="F318" s="7"/>
    </row>
    <row r="319" spans="3:6" ht="15.75">
      <c r="C319" s="13"/>
      <c r="D319" s="161"/>
      <c r="E319" s="11"/>
      <c r="F319" s="7"/>
    </row>
    <row r="320" spans="1:6" ht="15.75">
      <c r="A320" s="136" t="s">
        <v>364</v>
      </c>
      <c r="B320" s="137"/>
      <c r="C320" s="155"/>
      <c r="D320" s="137"/>
      <c r="E320" s="153"/>
      <c r="F320" s="156">
        <v>21386917</v>
      </c>
    </row>
    <row r="321" spans="1:6" ht="15.75">
      <c r="A321" s="2" t="s">
        <v>203</v>
      </c>
      <c r="C321" s="13" t="s">
        <v>204</v>
      </c>
      <c r="D321" s="161"/>
      <c r="E321" s="11"/>
      <c r="F321" s="7">
        <v>712762</v>
      </c>
    </row>
    <row r="322" spans="3:6" ht="15.75">
      <c r="C322" s="13" t="s">
        <v>279</v>
      </c>
      <c r="D322" s="161"/>
      <c r="E322" s="11"/>
      <c r="F322" s="7">
        <v>561230</v>
      </c>
    </row>
    <row r="323" spans="3:6" ht="15.75">
      <c r="C323" s="13" t="s">
        <v>282</v>
      </c>
      <c r="D323" s="161"/>
      <c r="E323" s="11"/>
      <c r="F323" s="7">
        <v>151532</v>
      </c>
    </row>
    <row r="324" spans="3:6" ht="15.75">
      <c r="C324" s="13"/>
      <c r="D324" s="161"/>
      <c r="E324" s="11"/>
      <c r="F324" s="7"/>
    </row>
    <row r="325" spans="1:6" ht="15.75">
      <c r="A325" s="2" t="s">
        <v>205</v>
      </c>
      <c r="C325" s="13" t="s">
        <v>206</v>
      </c>
      <c r="D325" s="161"/>
      <c r="E325" s="11"/>
      <c r="F325" s="91">
        <v>20674155</v>
      </c>
    </row>
    <row r="326" spans="3:6" ht="15.75">
      <c r="C326" s="13" t="s">
        <v>249</v>
      </c>
      <c r="D326" s="161" t="s">
        <v>283</v>
      </c>
      <c r="E326" s="11"/>
      <c r="F326" s="7">
        <v>16278862</v>
      </c>
    </row>
    <row r="327" spans="3:6" ht="15.75">
      <c r="C327" s="13" t="s">
        <v>250</v>
      </c>
      <c r="D327" s="161" t="s">
        <v>285</v>
      </c>
      <c r="E327" s="11"/>
      <c r="F327" s="7">
        <v>4395293</v>
      </c>
    </row>
    <row r="328" spans="3:6" ht="15.75">
      <c r="C328" s="13"/>
      <c r="D328" s="161"/>
      <c r="E328" s="11"/>
      <c r="F328" s="7"/>
    </row>
    <row r="329" spans="3:6" ht="15.75">
      <c r="C329" s="13"/>
      <c r="D329" s="161"/>
      <c r="E329" s="11"/>
      <c r="F329" s="7"/>
    </row>
    <row r="330" spans="1:6" ht="15.75">
      <c r="A330" s="14"/>
      <c r="B330" s="14"/>
      <c r="C330" s="14"/>
      <c r="D330" s="14"/>
      <c r="E330" s="126"/>
      <c r="F330" s="7"/>
    </row>
    <row r="331" spans="1:7" s="22" customFormat="1" ht="31.5" customHeight="1">
      <c r="A331" s="136" t="s">
        <v>255</v>
      </c>
      <c r="B331" s="159"/>
      <c r="C331" s="139"/>
      <c r="D331" s="137"/>
      <c r="E331" s="173"/>
      <c r="F331" s="156">
        <f>SUM(F6+F15+F29+F114+F170+F192+F197+F289+F101+F178+F223+F252+F242+F98+F320+F316+F311+F308)</f>
        <v>113979562</v>
      </c>
      <c r="G331" s="269"/>
    </row>
    <row r="332" spans="1:7" s="22" customFormat="1" ht="15.75">
      <c r="A332" s="3" t="s">
        <v>12</v>
      </c>
      <c r="B332" s="3"/>
      <c r="C332" s="40"/>
      <c r="D332" s="40"/>
      <c r="E332" s="46" t="s">
        <v>405</v>
      </c>
      <c r="F332" s="47"/>
      <c r="G332" s="269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  <row r="350" ht="15.75">
      <c r="F350" s="5"/>
    </row>
    <row r="351" ht="15.75">
      <c r="F351" s="5"/>
    </row>
    <row r="352" ht="15.75">
      <c r="F352" s="5"/>
    </row>
    <row r="353" ht="15.75">
      <c r="F353" s="5"/>
    </row>
    <row r="354" ht="15.75">
      <c r="F354" s="5"/>
    </row>
    <row r="355" ht="15.75">
      <c r="F355" s="5"/>
    </row>
    <row r="356" ht="15.75">
      <c r="F356" s="5"/>
    </row>
    <row r="357" ht="15.75">
      <c r="F357" s="5"/>
    </row>
    <row r="358" ht="15.75">
      <c r="F358" s="5"/>
    </row>
    <row r="359" ht="15.75">
      <c r="F359" s="5"/>
    </row>
    <row r="360" ht="15.75">
      <c r="F360" s="5"/>
    </row>
    <row r="361" ht="15.75">
      <c r="F361" s="5"/>
    </row>
    <row r="362" ht="15.75">
      <c r="F362" s="5"/>
    </row>
    <row r="363" ht="15.75">
      <c r="F363" s="5"/>
    </row>
    <row r="364" ht="15.75">
      <c r="F364" s="5"/>
    </row>
    <row r="365" ht="15.75">
      <c r="F365" s="5"/>
    </row>
    <row r="366" ht="15.75">
      <c r="F366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68" max="6" man="1"/>
    <brk id="149" max="6" man="1"/>
    <brk id="222" max="5" man="1"/>
    <brk id="28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6" customWidth="1"/>
  </cols>
  <sheetData>
    <row r="1" spans="1:5" ht="15.75">
      <c r="A1" s="298" t="s">
        <v>421</v>
      </c>
      <c r="B1" s="298"/>
      <c r="C1" s="298"/>
      <c r="D1" s="298"/>
      <c r="E1" s="298"/>
    </row>
    <row r="2" spans="1:5" ht="15.75">
      <c r="A2" s="298"/>
      <c r="B2" s="298"/>
      <c r="C2" s="298"/>
      <c r="D2" s="298"/>
      <c r="E2" s="298"/>
    </row>
    <row r="3" spans="1:5" ht="15.75">
      <c r="A3" s="293" t="s">
        <v>54</v>
      </c>
      <c r="B3" s="293"/>
      <c r="C3" s="293"/>
      <c r="D3" s="293"/>
      <c r="E3" s="293"/>
    </row>
    <row r="4" spans="1:5" ht="15.75">
      <c r="A4" s="293" t="s">
        <v>372</v>
      </c>
      <c r="B4" s="293"/>
      <c r="C4" s="293"/>
      <c r="D4" s="293"/>
      <c r="E4" s="293"/>
    </row>
    <row r="5" spans="1:5" ht="15.75">
      <c r="A5" s="1"/>
      <c r="B5" s="1"/>
      <c r="C5" s="1"/>
      <c r="D5" s="1"/>
      <c r="E5" s="1"/>
    </row>
    <row r="6" spans="1:5" ht="47.25">
      <c r="A6" s="27" t="s">
        <v>61</v>
      </c>
      <c r="B6" s="36" t="s">
        <v>62</v>
      </c>
      <c r="C6" s="36" t="s">
        <v>63</v>
      </c>
      <c r="D6" s="36" t="s">
        <v>254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64</v>
      </c>
      <c r="B8" s="58">
        <v>0</v>
      </c>
      <c r="C8" s="58">
        <v>0</v>
      </c>
      <c r="D8" s="58">
        <v>0</v>
      </c>
      <c r="E8" s="58">
        <f aca="true" t="shared" si="0" ref="E8:E17">SUM(B8:D8)</f>
        <v>0</v>
      </c>
    </row>
    <row r="9" spans="1:5" ht="15.75">
      <c r="A9" s="3" t="s">
        <v>77</v>
      </c>
      <c r="B9" s="58">
        <v>590000</v>
      </c>
      <c r="C9" s="58">
        <v>0</v>
      </c>
      <c r="D9" s="58">
        <v>0</v>
      </c>
      <c r="E9" s="58">
        <f t="shared" si="0"/>
        <v>590000</v>
      </c>
    </row>
    <row r="10" spans="1:6" ht="15.75">
      <c r="A10" s="42" t="s">
        <v>84</v>
      </c>
      <c r="B10" s="58">
        <v>13147437</v>
      </c>
      <c r="C10" s="58">
        <v>0</v>
      </c>
      <c r="D10" s="58">
        <v>0</v>
      </c>
      <c r="E10" s="58">
        <f t="shared" si="0"/>
        <v>13147437</v>
      </c>
      <c r="F10" s="227"/>
    </row>
    <row r="11" spans="1:5" ht="15.75">
      <c r="A11" s="42" t="s">
        <v>116</v>
      </c>
      <c r="B11" s="58">
        <v>4881000</v>
      </c>
      <c r="C11" s="58">
        <v>0</v>
      </c>
      <c r="D11" s="58">
        <v>0</v>
      </c>
      <c r="E11" s="58">
        <f t="shared" si="0"/>
        <v>4881000</v>
      </c>
    </row>
    <row r="12" spans="1:6" ht="15.75">
      <c r="A12" s="42" t="s">
        <v>117</v>
      </c>
      <c r="B12" s="58">
        <v>36668000</v>
      </c>
      <c r="C12" s="58">
        <v>0</v>
      </c>
      <c r="D12" s="58"/>
      <c r="E12" s="58">
        <f t="shared" si="0"/>
        <v>36668000</v>
      </c>
      <c r="F12" s="227"/>
    </row>
    <row r="13" spans="1:5" ht="15.75">
      <c r="A13" s="3" t="s">
        <v>406</v>
      </c>
      <c r="B13" s="58">
        <v>21386917</v>
      </c>
      <c r="C13" s="58">
        <v>0</v>
      </c>
      <c r="D13" s="58">
        <v>0</v>
      </c>
      <c r="E13" s="58">
        <f t="shared" si="0"/>
        <v>21386917</v>
      </c>
    </row>
    <row r="14" spans="1:5" ht="15.75">
      <c r="A14" s="3" t="s">
        <v>121</v>
      </c>
      <c r="B14" s="58">
        <v>181000</v>
      </c>
      <c r="C14" s="58">
        <v>0</v>
      </c>
      <c r="D14" s="58">
        <v>0</v>
      </c>
      <c r="E14" s="58">
        <f>SUM(B14:D14)</f>
        <v>181000</v>
      </c>
    </row>
    <row r="15" spans="1:5" ht="15.75">
      <c r="A15" s="3" t="s">
        <v>125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126</v>
      </c>
      <c r="B16" s="59">
        <v>1550000</v>
      </c>
      <c r="C16" s="59">
        <v>0</v>
      </c>
      <c r="D16" s="59">
        <v>0</v>
      </c>
      <c r="E16" s="59">
        <f t="shared" si="0"/>
        <v>1550000</v>
      </c>
      <c r="F16" s="227"/>
    </row>
    <row r="17" spans="1:5" ht="15.75">
      <c r="A17" s="3" t="s">
        <v>132</v>
      </c>
      <c r="B17" s="60">
        <v>25015</v>
      </c>
      <c r="C17" s="60">
        <v>0</v>
      </c>
      <c r="D17" s="59">
        <v>0</v>
      </c>
      <c r="E17" s="60">
        <f t="shared" si="0"/>
        <v>25015</v>
      </c>
    </row>
    <row r="18" spans="1:5" ht="15.75">
      <c r="A18" s="3" t="s">
        <v>133</v>
      </c>
      <c r="B18" s="59">
        <v>4263059</v>
      </c>
      <c r="C18" s="60">
        <v>0</v>
      </c>
      <c r="D18" s="60">
        <v>0</v>
      </c>
      <c r="E18" s="60">
        <f aca="true" t="shared" si="1" ref="E18:E23">SUM(B18:D18)</f>
        <v>4263059</v>
      </c>
    </row>
    <row r="19" spans="1:5" ht="15.75">
      <c r="A19" s="3" t="s">
        <v>142</v>
      </c>
      <c r="B19" s="59">
        <v>2147500</v>
      </c>
      <c r="C19" s="60">
        <v>0</v>
      </c>
      <c r="D19" s="60">
        <v>0</v>
      </c>
      <c r="E19" s="60">
        <f t="shared" si="1"/>
        <v>2147500</v>
      </c>
    </row>
    <row r="20" spans="1:5" ht="15.75">
      <c r="A20" s="3" t="s">
        <v>143</v>
      </c>
      <c r="B20" s="60">
        <v>25086984</v>
      </c>
      <c r="C20" s="60">
        <v>0</v>
      </c>
      <c r="D20" s="60">
        <v>0</v>
      </c>
      <c r="E20" s="60">
        <f t="shared" si="1"/>
        <v>25086984</v>
      </c>
    </row>
    <row r="21" spans="1:5" ht="15.75">
      <c r="A21" s="122" t="s">
        <v>146</v>
      </c>
      <c r="B21" s="172">
        <v>180000</v>
      </c>
      <c r="C21" s="91">
        <v>0</v>
      </c>
      <c r="D21" s="91">
        <v>0</v>
      </c>
      <c r="E21" s="91">
        <f t="shared" si="1"/>
        <v>180000</v>
      </c>
    </row>
    <row r="22" spans="1:5" ht="15.75">
      <c r="A22" s="122" t="s">
        <v>222</v>
      </c>
      <c r="B22" s="172">
        <v>0</v>
      </c>
      <c r="C22" s="91">
        <v>177000</v>
      </c>
      <c r="D22" s="91">
        <v>0</v>
      </c>
      <c r="E22" s="91">
        <f t="shared" si="1"/>
        <v>177000</v>
      </c>
    </row>
    <row r="23" spans="1:5" ht="15.75">
      <c r="A23" s="122" t="s">
        <v>158</v>
      </c>
      <c r="B23" s="91">
        <v>1795650</v>
      </c>
      <c r="C23" s="91">
        <v>0</v>
      </c>
      <c r="D23" s="91">
        <v>0</v>
      </c>
      <c r="E23" s="91">
        <f t="shared" si="1"/>
        <v>1795650</v>
      </c>
    </row>
    <row r="24" spans="1:5" ht="15.75">
      <c r="A24" s="122" t="s">
        <v>176</v>
      </c>
      <c r="B24" s="133">
        <v>0</v>
      </c>
      <c r="C24" s="133">
        <v>0</v>
      </c>
      <c r="D24" s="133">
        <v>0</v>
      </c>
      <c r="E24" s="91">
        <f>SUM(B24:D24)</f>
        <v>0</v>
      </c>
    </row>
    <row r="25" spans="1:5" ht="15.75">
      <c r="A25" s="122" t="s">
        <v>298</v>
      </c>
      <c r="B25" s="12">
        <v>1900000</v>
      </c>
      <c r="C25" s="133">
        <v>0</v>
      </c>
      <c r="D25" s="133">
        <v>0</v>
      </c>
      <c r="E25" s="91">
        <f>SUM(B25:D25)</f>
        <v>1900000</v>
      </c>
    </row>
    <row r="26" spans="1:5" ht="15.75">
      <c r="A26" s="174" t="s">
        <v>60</v>
      </c>
      <c r="B26" s="175">
        <f>SUM(B8:B25)</f>
        <v>113802562</v>
      </c>
      <c r="C26" s="175">
        <f>SUM(C8:C25)</f>
        <v>177000</v>
      </c>
      <c r="D26" s="175">
        <f>SUM(D8:D25)</f>
        <v>0</v>
      </c>
      <c r="E26" s="175">
        <f>SUM(E8:E25)</f>
        <v>113979562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3"/>
  <sheetViews>
    <sheetView view="pageBreakPreview" zoomScaleSheetLayoutView="100" zoomScalePageLayoutView="0" workbookViewId="0" topLeftCell="A1">
      <selection activeCell="A2" sqref="A2:B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16384" width="10.28125" style="15" customWidth="1"/>
  </cols>
  <sheetData>
    <row r="1" spans="1:2" ht="15.75">
      <c r="A1" s="285"/>
      <c r="B1" s="285"/>
    </row>
    <row r="2" spans="1:2" s="19" customFormat="1" ht="15.75">
      <c r="A2" s="285" t="s">
        <v>422</v>
      </c>
      <c r="B2" s="285"/>
    </row>
    <row r="3" spans="1:2" s="19" customFormat="1" ht="15.75">
      <c r="A3" s="285"/>
      <c r="B3" s="285"/>
    </row>
    <row r="4" spans="1:2" s="19" customFormat="1" ht="19.5" customHeight="1">
      <c r="A4" s="301" t="s">
        <v>54</v>
      </c>
      <c r="B4" s="301"/>
    </row>
    <row r="5" spans="1:2" s="19" customFormat="1" ht="20.25" customHeight="1">
      <c r="A5" s="301" t="s">
        <v>374</v>
      </c>
      <c r="B5" s="301"/>
    </row>
    <row r="6" spans="1:2" s="19" customFormat="1" ht="15.75" customHeight="1">
      <c r="A6" s="29"/>
      <c r="B6" s="32"/>
    </row>
    <row r="7" spans="1:2" s="19" customFormat="1" ht="15.75">
      <c r="A7" s="92" t="s">
        <v>2</v>
      </c>
      <c r="B7" s="93" t="s">
        <v>324</v>
      </c>
    </row>
    <row r="8" spans="1:2" s="19" customFormat="1" ht="37.5" customHeight="1">
      <c r="A8" s="30"/>
      <c r="B8" s="31"/>
    </row>
    <row r="9" spans="1:2" s="19" customFormat="1" ht="54" customHeight="1">
      <c r="A9" s="30"/>
      <c r="B9" s="31"/>
    </row>
    <row r="10" spans="1:2" s="19" customFormat="1" ht="37.5" customHeight="1">
      <c r="A10" s="176" t="s">
        <v>208</v>
      </c>
      <c r="B10" s="274">
        <f>SUM(B8:B9)</f>
        <v>0</v>
      </c>
    </row>
    <row r="11" spans="1:2" s="19" customFormat="1" ht="37.5" customHeight="1">
      <c r="A11" s="201" t="s">
        <v>407</v>
      </c>
      <c r="B11" s="200">
        <v>20674155</v>
      </c>
    </row>
    <row r="12" spans="1:2" s="19" customFormat="1" ht="37.5" customHeight="1">
      <c r="A12" s="283" t="s">
        <v>408</v>
      </c>
      <c r="B12" s="31">
        <v>1270000</v>
      </c>
    </row>
    <row r="13" spans="1:2" s="19" customFormat="1" ht="37.5" customHeight="1">
      <c r="A13" s="283" t="s">
        <v>409</v>
      </c>
      <c r="B13" s="31">
        <v>2032000</v>
      </c>
    </row>
    <row r="14" spans="1:2" s="19" customFormat="1" ht="37.5" customHeight="1">
      <c r="A14" s="177" t="s">
        <v>410</v>
      </c>
      <c r="B14" s="31">
        <v>24000000</v>
      </c>
    </row>
    <row r="15" spans="1:2" s="19" customFormat="1" ht="37.5" customHeight="1">
      <c r="A15" s="178" t="s">
        <v>256</v>
      </c>
      <c r="B15" s="281">
        <f>SUM(B11:B14)</f>
        <v>47976155</v>
      </c>
    </row>
    <row r="16" spans="1:2" s="19" customFormat="1" ht="37.5" customHeight="1">
      <c r="A16" s="238" t="s">
        <v>411</v>
      </c>
      <c r="B16" s="284">
        <v>712762</v>
      </c>
    </row>
    <row r="17" spans="1:2" s="19" customFormat="1" ht="37.5" customHeight="1">
      <c r="A17" s="238" t="s">
        <v>412</v>
      </c>
      <c r="B17" s="284">
        <v>7620000</v>
      </c>
    </row>
    <row r="18" spans="1:2" s="19" customFormat="1" ht="37.5" customHeight="1">
      <c r="A18" s="238" t="s">
        <v>413</v>
      </c>
      <c r="B18" s="284">
        <v>4500000</v>
      </c>
    </row>
    <row r="19" spans="1:2" s="19" customFormat="1" ht="37.5" customHeight="1">
      <c r="A19" s="238"/>
      <c r="B19" s="284"/>
    </row>
    <row r="20" spans="1:2" s="19" customFormat="1" ht="37.5" customHeight="1">
      <c r="A20" s="238"/>
      <c r="B20" s="284"/>
    </row>
    <row r="21" spans="1:2" s="19" customFormat="1" ht="37.5" customHeight="1">
      <c r="A21" s="238"/>
      <c r="B21" s="284"/>
    </row>
    <row r="22" spans="1:2" s="19" customFormat="1" ht="37.5" customHeight="1">
      <c r="A22" s="178" t="s">
        <v>268</v>
      </c>
      <c r="B22" s="281">
        <f>SUM(B16:B21)</f>
        <v>12832762</v>
      </c>
    </row>
    <row r="23" spans="1:2" s="19" customFormat="1" ht="39" customHeight="1">
      <c r="A23" s="179" t="s">
        <v>257</v>
      </c>
      <c r="B23" s="180">
        <f>SUM(B10+B15+B22)</f>
        <v>60808917</v>
      </c>
    </row>
  </sheetData>
  <sheetProtection/>
  <mergeCells count="5">
    <mergeCell ref="A1:B1"/>
    <mergeCell ref="A2:B2"/>
    <mergeCell ref="A3:B3"/>
    <mergeCell ref="A4:B4"/>
    <mergeCell ref="A5:B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SheetLayoutView="100" zoomScalePageLayoutView="0" workbookViewId="0" topLeftCell="A1">
      <selection activeCell="A3" sqref="A3:G3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16384" width="10.28125" style="15" customWidth="1"/>
  </cols>
  <sheetData>
    <row r="1" spans="2:7" ht="15.75">
      <c r="B1" s="285"/>
      <c r="C1" s="285"/>
      <c r="D1" s="285"/>
      <c r="E1" s="285"/>
      <c r="F1" s="285"/>
      <c r="G1" s="303"/>
    </row>
    <row r="2" spans="2:7" s="20" customFormat="1" ht="15.75" customHeight="1">
      <c r="B2" s="300"/>
      <c r="C2" s="300"/>
      <c r="D2" s="300"/>
      <c r="E2" s="300"/>
      <c r="F2" s="300"/>
      <c r="G2" s="300"/>
    </row>
    <row r="3" spans="1:7" s="20" customFormat="1" ht="15.75" customHeight="1">
      <c r="A3" s="285" t="s">
        <v>423</v>
      </c>
      <c r="B3" s="294"/>
      <c r="C3" s="294"/>
      <c r="D3" s="294"/>
      <c r="E3" s="294"/>
      <c r="F3" s="294"/>
      <c r="G3" s="294"/>
    </row>
    <row r="4" spans="1:7" s="20" customFormat="1" ht="15.75" customHeight="1">
      <c r="A4" s="285"/>
      <c r="B4" s="294"/>
      <c r="C4" s="294"/>
      <c r="D4" s="294"/>
      <c r="E4" s="294"/>
      <c r="F4" s="294"/>
      <c r="G4" s="294"/>
    </row>
    <row r="5" spans="2:7" s="20" customFormat="1" ht="15.75">
      <c r="B5" s="302" t="s">
        <v>54</v>
      </c>
      <c r="C5" s="302"/>
      <c r="D5" s="302"/>
      <c r="E5" s="302"/>
      <c r="F5" s="302"/>
      <c r="G5" s="303"/>
    </row>
    <row r="6" spans="2:7" s="20" customFormat="1" ht="15.75">
      <c r="B6" s="304" t="s">
        <v>38</v>
      </c>
      <c r="C6" s="304"/>
      <c r="D6" s="304"/>
      <c r="E6" s="304"/>
      <c r="F6" s="304"/>
      <c r="G6" s="303"/>
    </row>
    <row r="7" spans="2:7" s="20" customFormat="1" ht="15.75">
      <c r="B7" s="302" t="s">
        <v>297</v>
      </c>
      <c r="C7" s="302"/>
      <c r="D7" s="302"/>
      <c r="E7" s="302"/>
      <c r="F7" s="302"/>
      <c r="G7" s="303"/>
    </row>
    <row r="8" spans="2:7" s="20" customFormat="1" ht="15.75">
      <c r="B8" s="61"/>
      <c r="C8" s="61"/>
      <c r="D8" s="61"/>
      <c r="E8" s="61"/>
      <c r="F8" s="61"/>
      <c r="G8" s="19"/>
    </row>
    <row r="9" spans="2:7" s="20" customFormat="1" ht="31.5">
      <c r="B9" s="33" t="s">
        <v>2</v>
      </c>
      <c r="C9" s="96" t="s">
        <v>356</v>
      </c>
      <c r="D9" s="96" t="s">
        <v>368</v>
      </c>
      <c r="E9" s="34"/>
      <c r="F9" s="34"/>
      <c r="G9" s="221" t="s">
        <v>367</v>
      </c>
    </row>
    <row r="10" spans="1:7" s="28" customFormat="1" ht="15.75">
      <c r="A10" s="62" t="s">
        <v>177</v>
      </c>
      <c r="B10" s="63" t="s">
        <v>178</v>
      </c>
      <c r="C10" s="68">
        <v>22623537</v>
      </c>
      <c r="D10" s="68">
        <v>24043001</v>
      </c>
      <c r="E10" s="54"/>
      <c r="F10" s="53"/>
      <c r="G10" s="68">
        <v>45072264</v>
      </c>
    </row>
    <row r="11" spans="1:7" s="28" customFormat="1" ht="15.75">
      <c r="A11" s="62" t="s">
        <v>151</v>
      </c>
      <c r="B11" s="64" t="s">
        <v>152</v>
      </c>
      <c r="C11" s="68">
        <v>5018963</v>
      </c>
      <c r="D11" s="68">
        <v>7259957</v>
      </c>
      <c r="E11" s="54"/>
      <c r="F11" s="53"/>
      <c r="G11" s="68">
        <v>11660000</v>
      </c>
    </row>
    <row r="12" spans="1:7" s="28" customFormat="1" ht="15.75">
      <c r="A12" s="62" t="s">
        <v>149</v>
      </c>
      <c r="B12" s="64" t="s">
        <v>150</v>
      </c>
      <c r="C12" s="68">
        <v>2127183</v>
      </c>
      <c r="D12" s="68">
        <v>2678448</v>
      </c>
      <c r="E12" s="54"/>
      <c r="F12" s="53"/>
      <c r="G12" s="68">
        <v>2050000</v>
      </c>
    </row>
    <row r="13" spans="1:7" s="28" customFormat="1" ht="15.75">
      <c r="A13" s="62" t="s">
        <v>193</v>
      </c>
      <c r="B13" s="64" t="s">
        <v>194</v>
      </c>
      <c r="C13" s="68">
        <v>0</v>
      </c>
      <c r="D13" s="68">
        <v>118724</v>
      </c>
      <c r="E13" s="54"/>
      <c r="F13" s="53"/>
      <c r="G13" s="68">
        <v>0</v>
      </c>
    </row>
    <row r="14" spans="1:7" s="28" customFormat="1" ht="15.75">
      <c r="A14" s="62" t="s">
        <v>159</v>
      </c>
      <c r="B14" s="65" t="s">
        <v>160</v>
      </c>
      <c r="C14" s="68">
        <v>10069827</v>
      </c>
      <c r="D14" s="68">
        <v>33873043</v>
      </c>
      <c r="E14" s="54"/>
      <c r="F14" s="53"/>
      <c r="G14" s="68">
        <v>33577298</v>
      </c>
    </row>
    <row r="15" spans="1:7" s="28" customFormat="1" ht="15.75">
      <c r="A15" s="184"/>
      <c r="B15" s="185" t="s">
        <v>23</v>
      </c>
      <c r="C15" s="186">
        <f>SUM(C10:C14)</f>
        <v>39839510</v>
      </c>
      <c r="D15" s="186">
        <f>SUM(D10:D14)</f>
        <v>67973173</v>
      </c>
      <c r="E15" s="187"/>
      <c r="F15" s="188"/>
      <c r="G15" s="186">
        <f>SUM(G10:G14)</f>
        <v>92359562</v>
      </c>
    </row>
    <row r="16" spans="2:7" s="28" customFormat="1" ht="15.75">
      <c r="B16" s="55"/>
      <c r="C16" s="76"/>
      <c r="D16" s="76"/>
      <c r="E16" s="57"/>
      <c r="F16" s="56"/>
      <c r="G16" s="52"/>
    </row>
    <row r="17" spans="1:7" s="28" customFormat="1" ht="15.75">
      <c r="A17" s="62" t="s">
        <v>85</v>
      </c>
      <c r="B17" s="65" t="s">
        <v>24</v>
      </c>
      <c r="C17" s="68">
        <v>8068853</v>
      </c>
      <c r="D17" s="68">
        <v>8621542</v>
      </c>
      <c r="E17" s="54"/>
      <c r="F17" s="53"/>
      <c r="G17" s="68">
        <v>14764340</v>
      </c>
    </row>
    <row r="18" spans="1:7" s="28" customFormat="1" ht="15.75">
      <c r="A18" s="62" t="s">
        <v>88</v>
      </c>
      <c r="B18" s="65" t="s">
        <v>25</v>
      </c>
      <c r="C18" s="68">
        <v>1703112</v>
      </c>
      <c r="D18" s="68">
        <v>1616980</v>
      </c>
      <c r="E18" s="54"/>
      <c r="F18" s="53"/>
      <c r="G18" s="68">
        <v>2852122</v>
      </c>
    </row>
    <row r="19" spans="1:7" s="28" customFormat="1" ht="15.75">
      <c r="A19" s="62" t="s">
        <v>65</v>
      </c>
      <c r="B19" s="65" t="s">
        <v>212</v>
      </c>
      <c r="C19" s="68">
        <v>6703127</v>
      </c>
      <c r="D19" s="68">
        <v>13703856</v>
      </c>
      <c r="E19" s="54"/>
      <c r="F19" s="53"/>
      <c r="G19" s="68">
        <v>25594124</v>
      </c>
    </row>
    <row r="20" spans="1:7" s="28" customFormat="1" ht="15.75">
      <c r="A20" s="62" t="s">
        <v>202</v>
      </c>
      <c r="B20" s="65" t="s">
        <v>26</v>
      </c>
      <c r="C20" s="68">
        <v>1297655</v>
      </c>
      <c r="D20" s="68">
        <v>1012270</v>
      </c>
      <c r="E20" s="54"/>
      <c r="F20" s="53"/>
      <c r="G20" s="68">
        <v>1550000</v>
      </c>
    </row>
    <row r="21" spans="1:7" s="28" customFormat="1" ht="15.75">
      <c r="A21" s="62" t="s">
        <v>103</v>
      </c>
      <c r="B21" s="67" t="s">
        <v>104</v>
      </c>
      <c r="C21" s="68">
        <v>3638320</v>
      </c>
      <c r="D21" s="68">
        <v>5788741</v>
      </c>
      <c r="E21" s="54"/>
      <c r="F21" s="53"/>
      <c r="G21" s="68">
        <v>6510059</v>
      </c>
    </row>
    <row r="22" spans="1:7" s="28" customFormat="1" ht="15.75">
      <c r="A22" s="62" t="s">
        <v>213</v>
      </c>
      <c r="B22" s="67" t="s">
        <v>210</v>
      </c>
      <c r="C22" s="68">
        <v>2388776</v>
      </c>
      <c r="D22" s="68">
        <v>1808863</v>
      </c>
      <c r="E22" s="54"/>
      <c r="F22" s="53"/>
      <c r="G22" s="68">
        <v>1900000</v>
      </c>
    </row>
    <row r="23" spans="1:7" s="28" customFormat="1" ht="15.75">
      <c r="A23" s="189"/>
      <c r="B23" s="190" t="s">
        <v>28</v>
      </c>
      <c r="C23" s="191">
        <f>SUM(C17:C22)</f>
        <v>23799843</v>
      </c>
      <c r="D23" s="191">
        <f>SUM(D17:D22)</f>
        <v>32552252</v>
      </c>
      <c r="E23" s="192">
        <f>SUM(E17:E22)</f>
        <v>0</v>
      </c>
      <c r="F23" s="192">
        <f>SUM(F17:F22)</f>
        <v>0</v>
      </c>
      <c r="G23" s="191">
        <f>SUM(G17:G22)</f>
        <v>53170645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3:G3"/>
    <mergeCell ref="A4:G4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16384" width="10.28125" style="15" customWidth="1"/>
  </cols>
  <sheetData>
    <row r="1" spans="2:5" ht="15.75">
      <c r="B1" s="285"/>
      <c r="C1" s="285"/>
      <c r="D1" s="285"/>
      <c r="E1" s="285"/>
    </row>
    <row r="2" spans="2:5" s="19" customFormat="1" ht="19.5" customHeight="1">
      <c r="B2" s="285" t="s">
        <v>424</v>
      </c>
      <c r="C2" s="285"/>
      <c r="D2" s="285"/>
      <c r="E2" s="285"/>
    </row>
    <row r="3" spans="2:5" s="19" customFormat="1" ht="19.5" customHeight="1">
      <c r="B3" s="285"/>
      <c r="C3" s="285"/>
      <c r="D3" s="285"/>
      <c r="E3" s="285"/>
    </row>
    <row r="4" spans="2:5" s="19" customFormat="1" ht="19.5" customHeight="1">
      <c r="B4" s="302" t="s">
        <v>54</v>
      </c>
      <c r="C4" s="302"/>
      <c r="D4" s="302"/>
      <c r="E4" s="302"/>
    </row>
    <row r="5" spans="2:5" s="19" customFormat="1" ht="15.75">
      <c r="B5" s="304" t="s">
        <v>39</v>
      </c>
      <c r="C5" s="305"/>
      <c r="D5" s="305"/>
      <c r="E5" s="305"/>
    </row>
    <row r="6" spans="2:5" s="19" customFormat="1" ht="15.75">
      <c r="B6" s="302" t="s">
        <v>297</v>
      </c>
      <c r="C6" s="302"/>
      <c r="D6" s="302"/>
      <c r="E6" s="302"/>
    </row>
    <row r="7" spans="2:5" s="19" customFormat="1" ht="15.75">
      <c r="B7" s="66"/>
      <c r="C7" s="66"/>
      <c r="D7" s="66"/>
      <c r="E7" s="66"/>
    </row>
    <row r="8" spans="2:5" s="19" customFormat="1" ht="31.5">
      <c r="B8" s="33" t="s">
        <v>2</v>
      </c>
      <c r="C8" s="94" t="s">
        <v>357</v>
      </c>
      <c r="D8" s="94" t="s">
        <v>365</v>
      </c>
      <c r="E8" s="94" t="s">
        <v>366</v>
      </c>
    </row>
    <row r="9" spans="1:5" s="19" customFormat="1" ht="15.75">
      <c r="A9" s="69" t="s">
        <v>195</v>
      </c>
      <c r="B9" s="70" t="s">
        <v>196</v>
      </c>
      <c r="C9" s="77">
        <v>12675986</v>
      </c>
      <c r="D9" s="77">
        <v>21066871</v>
      </c>
      <c r="E9" s="77">
        <v>21600000</v>
      </c>
    </row>
    <row r="10" spans="1:5" s="19" customFormat="1" ht="15.75">
      <c r="A10" s="69" t="s">
        <v>197</v>
      </c>
      <c r="B10" s="71" t="s">
        <v>198</v>
      </c>
      <c r="C10" s="68">
        <v>6596000</v>
      </c>
      <c r="D10" s="68">
        <v>819400</v>
      </c>
      <c r="E10" s="68">
        <v>0</v>
      </c>
    </row>
    <row r="11" spans="1:5" s="19" customFormat="1" ht="15.75">
      <c r="A11" s="69" t="s">
        <v>199</v>
      </c>
      <c r="B11" s="71" t="s">
        <v>200</v>
      </c>
      <c r="C11" s="68">
        <v>1440004</v>
      </c>
      <c r="D11" s="68">
        <v>59417</v>
      </c>
      <c r="E11" s="68">
        <v>20000</v>
      </c>
    </row>
    <row r="12" spans="2:5" s="19" customFormat="1" ht="15.75">
      <c r="B12" s="74" t="s">
        <v>29</v>
      </c>
      <c r="C12" s="75">
        <f>SUM(C9:C11)</f>
        <v>20711990</v>
      </c>
      <c r="D12" s="75">
        <f>SUM(D9:D11)</f>
        <v>21945688</v>
      </c>
      <c r="E12" s="75">
        <f>SUM(E9:E11)</f>
        <v>21620000</v>
      </c>
    </row>
    <row r="13" spans="2:5" s="17" customFormat="1" ht="15.75">
      <c r="B13" s="73"/>
      <c r="C13" s="76"/>
      <c r="D13" s="78"/>
      <c r="E13" s="78"/>
    </row>
    <row r="14" spans="1:5" s="17" customFormat="1" ht="15.75">
      <c r="A14" s="69" t="s">
        <v>203</v>
      </c>
      <c r="B14" s="72" t="s">
        <v>204</v>
      </c>
      <c r="C14" s="68">
        <v>4741953</v>
      </c>
      <c r="D14" s="68">
        <v>10570421</v>
      </c>
      <c r="E14" s="68">
        <v>12832762</v>
      </c>
    </row>
    <row r="15" spans="1:5" s="17" customFormat="1" ht="15.75">
      <c r="A15" s="69" t="s">
        <v>205</v>
      </c>
      <c r="B15" s="72" t="s">
        <v>206</v>
      </c>
      <c r="C15" s="68">
        <v>0</v>
      </c>
      <c r="D15" s="68">
        <v>15104023</v>
      </c>
      <c r="E15" s="68">
        <v>47976155</v>
      </c>
    </row>
    <row r="16" spans="1:5" s="17" customFormat="1" ht="15.75">
      <c r="A16" s="69" t="s">
        <v>207</v>
      </c>
      <c r="B16" s="72" t="s">
        <v>208</v>
      </c>
      <c r="C16" s="68">
        <v>0</v>
      </c>
      <c r="D16" s="68">
        <v>14867</v>
      </c>
      <c r="E16" s="68">
        <v>0</v>
      </c>
    </row>
    <row r="17" spans="2:5" s="17" customFormat="1" ht="15.75">
      <c r="B17" s="74" t="s">
        <v>30</v>
      </c>
      <c r="C17" s="76">
        <f>SUM(C14:C16)</f>
        <v>4741953</v>
      </c>
      <c r="D17" s="76">
        <f>SUM(D14:D16)</f>
        <v>25689311</v>
      </c>
      <c r="E17" s="76">
        <f>SUM(E14:E16)</f>
        <v>60808917</v>
      </c>
    </row>
    <row r="18" spans="1:5" s="17" customFormat="1" ht="45.75" customHeight="1">
      <c r="A18" s="195"/>
      <c r="B18" s="196" t="s">
        <v>21</v>
      </c>
      <c r="C18" s="197">
        <f>SUM(C12+'8.Táj.adatok műk.'!C15)</f>
        <v>60551500</v>
      </c>
      <c r="D18" s="197">
        <f>SUM(D12+'8.Táj.adatok műk.'!D15)</f>
        <v>89918861</v>
      </c>
      <c r="E18" s="197">
        <f>SUM(E12+'8.Táj.adatok műk.'!G15)</f>
        <v>113979562</v>
      </c>
    </row>
    <row r="19" spans="1:5" s="17" customFormat="1" ht="44.25" customHeight="1">
      <c r="A19" s="181"/>
      <c r="B19" s="182" t="s">
        <v>22</v>
      </c>
      <c r="C19" s="183">
        <f>SUM(C17+'8.Táj.adatok műk.'!C23)</f>
        <v>28541796</v>
      </c>
      <c r="D19" s="183">
        <f>SUM(D17+'8.Táj.adatok műk.'!D23)</f>
        <v>58241563</v>
      </c>
      <c r="E19" s="183">
        <f>SUM('9.Táj.adatok felh.'!E17+'8.Táj.adatok műk.'!G23)</f>
        <v>113979562</v>
      </c>
    </row>
    <row r="20" ht="15.75">
      <c r="E20" s="35"/>
    </row>
    <row r="21" ht="15.75">
      <c r="E21" s="35"/>
    </row>
    <row r="22" ht="15.75">
      <c r="E22" s="35"/>
    </row>
    <row r="23" ht="15.75">
      <c r="E23" s="35"/>
    </row>
  </sheetData>
  <sheetProtection/>
  <mergeCells count="6">
    <mergeCell ref="B6:E6"/>
    <mergeCell ref="B5:E5"/>
    <mergeCell ref="B4:E4"/>
    <mergeCell ref="B1:E1"/>
    <mergeCell ref="B2:E2"/>
    <mergeCell ref="B3:E3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2018-02-20T09:13:13Z</cp:lastPrinted>
  <dcterms:created xsi:type="dcterms:W3CDTF">2007-08-29T05:53:55Z</dcterms:created>
  <dcterms:modified xsi:type="dcterms:W3CDTF">2018-02-20T09:13:31Z</dcterms:modified>
  <cp:category/>
  <cp:version/>
  <cp:contentType/>
  <cp:contentStatus/>
</cp:coreProperties>
</file>