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8" activeTab="0"/>
  </bookViews>
  <sheets>
    <sheet name="Társulás mérleg" sheetId="1" r:id="rId1"/>
    <sheet name="Bevétel-kiadás Társ" sheetId="2" r:id="rId2"/>
    <sheet name=" Óvoda bevétel" sheetId="3" r:id="rId3"/>
    <sheet name="óvoda bev. jogc." sheetId="4" r:id="rId4"/>
    <sheet name="Óvoda kiadás" sheetId="5" r:id="rId5"/>
    <sheet name="óvoda elszámolás" sheetId="6" r:id="rId6"/>
  </sheets>
  <externalReferences>
    <externalReference r:id="rId9"/>
    <externalReference r:id="rId10"/>
  </externalReferences>
  <definedNames>
    <definedName name="beruh">'[1]4.1. táj.'!#REF!</definedName>
    <definedName name="intézmények">'[2]4.1. táj.'!#REF!</definedName>
    <definedName name="_xlnm.Print_Area" localSheetId="2">' Óvoda bevétel'!$A$1:$E$26</definedName>
    <definedName name="_xlnm.Print_Area" localSheetId="5">'óvoda elszámolás'!$A$1:$I$43</definedName>
    <definedName name="_xlnm.Print_Area" localSheetId="4">'Óvoda kiadás'!$A$1:$G$101</definedName>
    <definedName name="_xlnm.Print_Area" localSheetId="0">'Társulás mérleg'!$A$1:$D$34</definedName>
  </definedNames>
  <calcPr fullCalcOnLoad="1"/>
</workbook>
</file>

<file path=xl/sharedStrings.xml><?xml version="1.0" encoding="utf-8"?>
<sst xmlns="http://schemas.openxmlformats.org/spreadsheetml/2006/main" count="308" uniqueCount="238">
  <si>
    <t>ÖSSZESEN:</t>
  </si>
  <si>
    <t>BEVÉTELEK ÖSSZESEN:</t>
  </si>
  <si>
    <t>Létszám (fő)</t>
  </si>
  <si>
    <t>Létszámkeret:</t>
  </si>
  <si>
    <t>Munkaadót terhelő járulékok</t>
  </si>
  <si>
    <t>Készletbeszerzés</t>
  </si>
  <si>
    <t>Munkaruha,védőruha</t>
  </si>
  <si>
    <t>Közalkalmazottak alapilletménye</t>
  </si>
  <si>
    <t>Gyógyszerbeszerzés</t>
  </si>
  <si>
    <t>Vásárolt élelmezés</t>
  </si>
  <si>
    <t>Könyvbeszerzés</t>
  </si>
  <si>
    <t>Közalkalmazottak közlekedési költségtérítés</t>
  </si>
  <si>
    <t>Irodaszer, nyomtatvány beszerzés</t>
  </si>
  <si>
    <t>Folyóiratbeszerzés</t>
  </si>
  <si>
    <t>Összesen:</t>
  </si>
  <si>
    <t>Nem adatátviteli célú távközlési díjak</t>
  </si>
  <si>
    <t>Gázenergia-szolgáltatás díjak</t>
  </si>
  <si>
    <t>Villamosenergia-szolgáltatás díjak</t>
  </si>
  <si>
    <t>Víz-,csatornadíjak</t>
  </si>
  <si>
    <t>Köveskál</t>
  </si>
  <si>
    <t>Mindszentkálla</t>
  </si>
  <si>
    <t>Szentbékkálla</t>
  </si>
  <si>
    <t>Balatonhenye</t>
  </si>
  <si>
    <t>eFt</t>
  </si>
  <si>
    <t>Óvodai intézményi étkeztetés</t>
  </si>
  <si>
    <t>Óvodai nevelés és ellátás</t>
  </si>
  <si>
    <t>Szolgáltatások</t>
  </si>
  <si>
    <t>Étkeztetés támogatása</t>
  </si>
  <si>
    <t>a)</t>
  </si>
  <si>
    <t>b)</t>
  </si>
  <si>
    <t>c)</t>
  </si>
  <si>
    <t>Közalkalmazottak cafetéria juttatása</t>
  </si>
  <si>
    <t>gázellenőrzés, egyéb karbantartási javítási munkák</t>
  </si>
  <si>
    <t>kéményseprési díj</t>
  </si>
  <si>
    <t>poroltó ellenőrzés</t>
  </si>
  <si>
    <t>munkaegészségügyi ellátás</t>
  </si>
  <si>
    <t>szemétszállítás</t>
  </si>
  <si>
    <t>rágcsálóírtás</t>
  </si>
  <si>
    <t xml:space="preserve">Kiadások összesen: </t>
  </si>
  <si>
    <t>d)</t>
  </si>
  <si>
    <t>Felosztandó költség meghatározása</t>
  </si>
  <si>
    <t>Óvodai nevelés</t>
  </si>
  <si>
    <t>Állami támogatás</t>
  </si>
  <si>
    <t>Felosztandó költség:</t>
  </si>
  <si>
    <t>e</t>
  </si>
  <si>
    <t>Létszámadatok</t>
  </si>
  <si>
    <t xml:space="preserve">Összesen: </t>
  </si>
  <si>
    <t>8/12</t>
  </si>
  <si>
    <t>4/12</t>
  </si>
  <si>
    <t>Állami támogatás:</t>
  </si>
  <si>
    <t>előirányzat - csoportonként</t>
  </si>
  <si>
    <t>Közös Fenntartású Napközi-Otthonos Óvoda</t>
  </si>
  <si>
    <t>Közös Fenntartású Napközi-Otthonos</t>
  </si>
  <si>
    <t>Köveskál és Térsége Óvoda Társulás</t>
  </si>
  <si>
    <t>091110 Óvodai nevelés, ellátás szakmai feladata</t>
  </si>
  <si>
    <t>Foglalkoztatottak személyi juttatásai</t>
  </si>
  <si>
    <t>Közalkalmazottak egyéb személyi juttatása</t>
  </si>
  <si>
    <t>091140 Óvodai nevelés, ellátás működtetési feladatai</t>
  </si>
  <si>
    <t>Üzemeltetési anyagok beszerzése</t>
  </si>
  <si>
    <t>Szolgáltatási kiadások</t>
  </si>
  <si>
    <t>Kommunikációs szolgáltatások</t>
  </si>
  <si>
    <t>Közüzemi díjak</t>
  </si>
  <si>
    <t>Karbantartási,kisjavítási szolgáltatások</t>
  </si>
  <si>
    <t>Egyéb szolgáltatások</t>
  </si>
  <si>
    <t>pénzügyi szolgáltatások kiadás teljesítése</t>
  </si>
  <si>
    <t>Kiküldetések, reklám- és propagandakiadások</t>
  </si>
  <si>
    <t>Kiküldetések kiadásai</t>
  </si>
  <si>
    <t>Különféle befizetések és egyéb dologi kiadások</t>
  </si>
  <si>
    <t>Működési célú előzetesen felszámított általános forgalmi adó</t>
  </si>
  <si>
    <t>Dologi kiadás</t>
  </si>
  <si>
    <t>Különféle befizetések egyéb dolgogi kiadások</t>
  </si>
  <si>
    <t>jogcím - csoportonként</t>
  </si>
  <si>
    <t>Támogatások, támogatásértékű bevételek</t>
  </si>
  <si>
    <t>Működési célú támogatás  átvétel önkormányzatoktól</t>
  </si>
  <si>
    <t xml:space="preserve">Működési célú támogatás  átvétel fenntartótól állami </t>
  </si>
  <si>
    <t>Felügyeleti támogatás társulástól</t>
  </si>
  <si>
    <t>Működési bevétel</t>
  </si>
  <si>
    <t>B816</t>
  </si>
  <si>
    <t>Központi irányító szervi támogatás</t>
  </si>
  <si>
    <t>B405</t>
  </si>
  <si>
    <t>K3</t>
  </si>
  <si>
    <t>K33</t>
  </si>
  <si>
    <t>K332</t>
  </si>
  <si>
    <t>K35</t>
  </si>
  <si>
    <t>K351</t>
  </si>
  <si>
    <t>K1101</t>
  </si>
  <si>
    <t>Törvény szerinti illetmények, munkabérek</t>
  </si>
  <si>
    <t>K2</t>
  </si>
  <si>
    <t>K31</t>
  </si>
  <si>
    <t>K311</t>
  </si>
  <si>
    <t>Szakmai anyagok beszerzése</t>
  </si>
  <si>
    <t>K312</t>
  </si>
  <si>
    <t>K32</t>
  </si>
  <si>
    <t>K331</t>
  </si>
  <si>
    <t>K334</t>
  </si>
  <si>
    <t>K337</t>
  </si>
  <si>
    <t>K11011</t>
  </si>
  <si>
    <t>K11131</t>
  </si>
  <si>
    <t>K11091</t>
  </si>
  <si>
    <t>K11071</t>
  </si>
  <si>
    <t>K211</t>
  </si>
  <si>
    <t>K271       Munkáltató által fizetett személyi jövedelemadó</t>
  </si>
  <si>
    <t>K3111</t>
  </si>
  <si>
    <t>K31121</t>
  </si>
  <si>
    <t>K31132</t>
  </si>
  <si>
    <t>Egyéb információhordozók</t>
  </si>
  <si>
    <t>K31221</t>
  </si>
  <si>
    <t>K31241</t>
  </si>
  <si>
    <t>K31252</t>
  </si>
  <si>
    <t>Nyomtatást segítő anyagok</t>
  </si>
  <si>
    <t xml:space="preserve">K31261 </t>
  </si>
  <si>
    <t>K322</t>
  </si>
  <si>
    <t>K321</t>
  </si>
  <si>
    <t>Informatikai szolgáltatások igénybevétele</t>
  </si>
  <si>
    <t>096015 Gyermekétkeztetés köznevelési intézményben</t>
  </si>
  <si>
    <t>018030 Támogatási célú finanszírozási műveletek</t>
  </si>
  <si>
    <t>B813</t>
  </si>
  <si>
    <t>Előző évi működési költségvetési maradványának igénybevétele</t>
  </si>
  <si>
    <t>Kiadások összesen</t>
  </si>
  <si>
    <t>Finanszírozási kiadások</t>
  </si>
  <si>
    <t>Egyéb felhalmozási célú kiadások</t>
  </si>
  <si>
    <t>Felújítások</t>
  </si>
  <si>
    <t>Beruházások</t>
  </si>
  <si>
    <t>Egyéb működési célú kiadások</t>
  </si>
  <si>
    <t>Ellátottak pénzbeli juttatásai</t>
  </si>
  <si>
    <t>Dologi kiadások</t>
  </si>
  <si>
    <t>Munkaadókat terhelő járulékok</t>
  </si>
  <si>
    <t>Személyi juttatások</t>
  </si>
  <si>
    <t>Kiadások</t>
  </si>
  <si>
    <t>Megnevezés</t>
  </si>
  <si>
    <t>Bevételek összesen</t>
  </si>
  <si>
    <t>Finanszírozási bevételek</t>
  </si>
  <si>
    <t>Felhalmozási célú átvett pénzeszközök</t>
  </si>
  <si>
    <t>Működési célú átvett pénzeszközök</t>
  </si>
  <si>
    <t>Felhalmozási bevételek</t>
  </si>
  <si>
    <t>Működési bevételek</t>
  </si>
  <si>
    <t>Működési célú támogatások</t>
  </si>
  <si>
    <t>Bevételek</t>
  </si>
  <si>
    <t>Összevont költségvetési mérleg</t>
  </si>
  <si>
    <t>Kiadások összesen:</t>
  </si>
  <si>
    <t>Központi, irányító szervi támogatás folyósítása</t>
  </si>
  <si>
    <t>KIADÁSOK</t>
  </si>
  <si>
    <t xml:space="preserve">Bevétel összesen: </t>
  </si>
  <si>
    <t>Egyéb működési célú támogatások államházt. belülről</t>
  </si>
  <si>
    <t>BEVÉTELEK</t>
  </si>
  <si>
    <t>Ellátási díjak</t>
  </si>
  <si>
    <t xml:space="preserve">Közös Fenntartású Napközi-Otthonos Óvoda </t>
  </si>
  <si>
    <t>Pénzmaradvány fel nem használt része</t>
  </si>
  <si>
    <t>K251</t>
  </si>
  <si>
    <t>Táppénz hozzájárulás</t>
  </si>
  <si>
    <t>egyéb szolgáltatási kiadások</t>
  </si>
  <si>
    <t>eredeti előirányzat</t>
  </si>
  <si>
    <t>B1</t>
  </si>
  <si>
    <t>B8</t>
  </si>
  <si>
    <t>K1</t>
  </si>
  <si>
    <t>B408</t>
  </si>
  <si>
    <t>Kamatbevételek</t>
  </si>
  <si>
    <t xml:space="preserve">B408  </t>
  </si>
  <si>
    <t>K6</t>
  </si>
  <si>
    <t>B4</t>
  </si>
  <si>
    <t>friss homok a homokozóba 3 m3</t>
  </si>
  <si>
    <t>telefondíj</t>
  </si>
  <si>
    <t>postaköltség</t>
  </si>
  <si>
    <t>Kamatbevétel</t>
  </si>
  <si>
    <t>Működési célú támogatások államháztartáson belülről</t>
  </si>
  <si>
    <t>B2</t>
  </si>
  <si>
    <t>Felhalmozási célú támogatások államháztartáson belülről</t>
  </si>
  <si>
    <t>B5</t>
  </si>
  <si>
    <t>B6</t>
  </si>
  <si>
    <t>B7</t>
  </si>
  <si>
    <t>K4</t>
  </si>
  <si>
    <t>K5</t>
  </si>
  <si>
    <t>K7</t>
  </si>
  <si>
    <t>K8</t>
  </si>
  <si>
    <t>K9</t>
  </si>
  <si>
    <t>eredeti előírányzat</t>
  </si>
  <si>
    <t>K355</t>
  </si>
  <si>
    <t>Egyéb dologi kiadások</t>
  </si>
  <si>
    <t>Szakmai tevékenységet segítő szolgáltatás</t>
  </si>
  <si>
    <t>egyéb informatikai szolgáltatások</t>
  </si>
  <si>
    <t>091140 Óvodai nevelés, ellátás működtetési  feladatai</t>
  </si>
  <si>
    <t>Óvodai neveléshez</t>
  </si>
  <si>
    <t>Óvodai étkeztetéshez</t>
  </si>
  <si>
    <t>eredeti  előírányzat</t>
  </si>
  <si>
    <t>Egyéb anyagbeszerzés óvodai munkához</t>
  </si>
  <si>
    <t>K64</t>
  </si>
  <si>
    <t>Tárgyi eszközök beszerzése, létesítése</t>
  </si>
  <si>
    <t>K67</t>
  </si>
  <si>
    <t>Beruházási célú előzetesen felszámított általános forgalmi adó</t>
  </si>
  <si>
    <t>Önkormányzatok által felosztandó</t>
  </si>
  <si>
    <t>Ft</t>
  </si>
  <si>
    <t>K1106</t>
  </si>
  <si>
    <t>Jubileumi jutalom</t>
  </si>
  <si>
    <t>K63</t>
  </si>
  <si>
    <t>Informatikai eszközök beszerzése</t>
  </si>
  <si>
    <t>normatív kedvezményben nem részesülők</t>
  </si>
  <si>
    <t>Óvodai térítési díj</t>
  </si>
  <si>
    <t>tisztítószerek</t>
  </si>
  <si>
    <t>eredeti</t>
  </si>
  <si>
    <t xml:space="preserve">Diétás étkezők </t>
  </si>
  <si>
    <t>Közalkalmazottak egyéb kötelező illetménypótléka vezetői</t>
  </si>
  <si>
    <t>tisztasági  éves meszelés</t>
  </si>
  <si>
    <t xml:space="preserve"> </t>
  </si>
  <si>
    <t>eredeti  előirányzat</t>
  </si>
  <si>
    <t>K11031</t>
  </si>
  <si>
    <t>K11041</t>
  </si>
  <si>
    <t>Céljuttatás, projektprémium</t>
  </si>
  <si>
    <t>Helyettesítési, túlóra díj</t>
  </si>
  <si>
    <t>K122</t>
  </si>
  <si>
    <t>Külső személyi juttatás</t>
  </si>
  <si>
    <t>K123</t>
  </si>
  <si>
    <t>Egyéb külső  személyi juttatás</t>
  </si>
  <si>
    <t>2021. évi KIADÁSOK részletezése</t>
  </si>
  <si>
    <t>Normál étkezők 3960 adag X 920.-Ft</t>
  </si>
  <si>
    <t>2021. évi  bevételei</t>
  </si>
  <si>
    <t>Szociális hozzájárulási adó 15,5%</t>
  </si>
  <si>
    <t>udvari lábon álló kerti tető festéséhez anyag</t>
  </si>
  <si>
    <t>murva gúla telepítéséhez</t>
  </si>
  <si>
    <t>mászógúla telepítése</t>
  </si>
  <si>
    <t>2021. évi önkormányzatok által fizetendő hozzájárulás</t>
  </si>
  <si>
    <t xml:space="preserve">gyógypedagógus fejlesztés helyben 4 fő gyermek </t>
  </si>
  <si>
    <t xml:space="preserve">Megbízási díj óvónő, </t>
  </si>
  <si>
    <t>megbízási díj logopédus</t>
  </si>
  <si>
    <t xml:space="preserve">komposztáló edény </t>
  </si>
  <si>
    <t>2021. év</t>
  </si>
  <si>
    <t>2021. évi BEVÉTELEK részletezése</t>
  </si>
  <si>
    <t>2021. évi  bevételei- kiadásai</t>
  </si>
  <si>
    <t>Úszás oktatás 11 gyermek</t>
  </si>
  <si>
    <t>Rozsdamentes bútorzat a tálalókonyhába asztal, szekrény</t>
  </si>
  <si>
    <t>Összes felosztandó költség: 493.782 Ft +3.759.375Ft =4.253.157.-Ft</t>
  </si>
  <si>
    <t>1 óvodásra jutó költség:4.253.157.-/ 23,3 fő=182.538,92Ft/fő</t>
  </si>
  <si>
    <t>K34</t>
  </si>
  <si>
    <t>2. melléklet az 1/2021. (III. 08.) számú határozathoz</t>
  </si>
  <si>
    <t>1. melléklet az 1/2021. (III. 08.) számú határozathoz</t>
  </si>
  <si>
    <t>3. melléklet az 1/2021. (III. 08.) számú határozathoz</t>
  </si>
  <si>
    <t>4. melléklet az 1/2021. (III. 08.) számú határozathoz</t>
  </si>
  <si>
    <t>5. melléklet az 1/2021. (III. 08.) számú határozathoz</t>
  </si>
  <si>
    <t>6. melléklet az 1/2021. (III. 08.) önkormányzati határozathoz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</si>
</sst>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[$€-2]\ #\ ##,000_);[Red]\([$€-2]\ #\ ##,000\)"/>
    <numFmt numFmtId="173" formatCode="[$¥€-2]\ #\ ##,000_);[Red]\([$€-2]\ #\ ##,000\)"/>
  </numFmts>
  <fonts count="3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 CE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 CE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wrapText="1"/>
    </xf>
    <xf numFmtId="0" fontId="28" fillId="0" borderId="0" xfId="56">
      <alignment/>
      <protection/>
    </xf>
    <xf numFmtId="0" fontId="2" fillId="0" borderId="0" xfId="56" applyFont="1" applyFill="1" applyAlignment="1">
      <alignment vertical="center"/>
      <protection/>
    </xf>
    <xf numFmtId="3" fontId="2" fillId="0" borderId="0" xfId="56" applyNumberFormat="1" applyFont="1" applyFill="1" applyAlignment="1">
      <alignment vertical="center"/>
      <protection/>
    </xf>
    <xf numFmtId="0" fontId="4" fillId="0" borderId="11" xfId="56" applyFont="1" applyBorder="1" applyAlignment="1">
      <alignment/>
      <protection/>
    </xf>
    <xf numFmtId="0" fontId="4" fillId="0" borderId="12" xfId="56" applyFont="1" applyBorder="1" applyAlignment="1">
      <alignment/>
      <protection/>
    </xf>
    <xf numFmtId="0" fontId="3" fillId="0" borderId="13" xfId="56" applyFont="1" applyFill="1" applyBorder="1" applyAlignment="1">
      <alignment vertical="center"/>
      <protection/>
    </xf>
    <xf numFmtId="0" fontId="3" fillId="0" borderId="11" xfId="56" applyFont="1" applyBorder="1" applyAlignment="1">
      <alignment/>
      <protection/>
    </xf>
    <xf numFmtId="0" fontId="3" fillId="0" borderId="12" xfId="56" applyFont="1" applyBorder="1" applyAlignment="1">
      <alignment/>
      <protection/>
    </xf>
    <xf numFmtId="0" fontId="3" fillId="0" borderId="0" xfId="56" applyFont="1">
      <alignment/>
      <protection/>
    </xf>
    <xf numFmtId="0" fontId="29" fillId="0" borderId="0" xfId="56" applyFont="1" applyFill="1" applyAlignment="1">
      <alignment vertic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3" fontId="4" fillId="0" borderId="0" xfId="56" applyNumberFormat="1" applyFont="1" applyFill="1" applyAlignment="1">
      <alignment horizontal="center" vertical="center"/>
      <protection/>
    </xf>
    <xf numFmtId="3" fontId="3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28" fillId="0" borderId="0" xfId="56" applyAlignment="1">
      <alignment horizontal="center"/>
      <protection/>
    </xf>
    <xf numFmtId="0" fontId="0" fillId="0" borderId="0" xfId="56" applyFont="1">
      <alignment/>
      <protection/>
    </xf>
    <xf numFmtId="0" fontId="26" fillId="0" borderId="0" xfId="56" applyFont="1">
      <alignment/>
      <protection/>
    </xf>
    <xf numFmtId="0" fontId="4" fillId="0" borderId="14" xfId="56" applyFont="1" applyBorder="1">
      <alignment/>
      <protection/>
    </xf>
    <xf numFmtId="0" fontId="4" fillId="0" borderId="15" xfId="56" applyFont="1" applyBorder="1">
      <alignment/>
      <protection/>
    </xf>
    <xf numFmtId="0" fontId="3" fillId="0" borderId="15" xfId="56" applyFont="1" applyBorder="1">
      <alignment/>
      <protection/>
    </xf>
    <xf numFmtId="0" fontId="3" fillId="0" borderId="16" xfId="56" applyFont="1" applyBorder="1">
      <alignment/>
      <protection/>
    </xf>
    <xf numFmtId="0" fontId="3" fillId="0" borderId="17" xfId="56" applyFont="1" applyBorder="1">
      <alignment/>
      <protection/>
    </xf>
    <xf numFmtId="0" fontId="3" fillId="0" borderId="18" xfId="56" applyFont="1" applyBorder="1">
      <alignment/>
      <protection/>
    </xf>
    <xf numFmtId="0" fontId="3" fillId="0" borderId="19" xfId="56" applyFont="1" applyBorder="1">
      <alignment/>
      <protection/>
    </xf>
    <xf numFmtId="0" fontId="3" fillId="0" borderId="14" xfId="56" applyFont="1" applyBorder="1">
      <alignment/>
      <protection/>
    </xf>
    <xf numFmtId="0" fontId="3" fillId="0" borderId="20" xfId="56" applyFont="1" applyBorder="1">
      <alignment/>
      <protection/>
    </xf>
    <xf numFmtId="0" fontId="3" fillId="0" borderId="21" xfId="56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0" fontId="3" fillId="0" borderId="16" xfId="58" applyFont="1" applyBorder="1" applyAlignment="1">
      <alignment horizontal="left"/>
      <protection/>
    </xf>
    <xf numFmtId="0" fontId="4" fillId="0" borderId="17" xfId="58" applyFont="1" applyBorder="1" applyAlignment="1">
      <alignment horizontal="center"/>
      <protection/>
    </xf>
    <xf numFmtId="0" fontId="4" fillId="0" borderId="18" xfId="58" applyFont="1" applyBorder="1" applyAlignment="1">
      <alignment horizontal="center"/>
      <protection/>
    </xf>
    <xf numFmtId="0" fontId="3" fillId="0" borderId="19" xfId="58" applyFont="1" applyBorder="1" applyAlignment="1">
      <alignment horizontal="left"/>
      <protection/>
    </xf>
    <xf numFmtId="0" fontId="3" fillId="0" borderId="0" xfId="58" applyFont="1">
      <alignment/>
      <protection/>
    </xf>
    <xf numFmtId="0" fontId="4" fillId="0" borderId="14" xfId="58" applyFont="1" applyBorder="1">
      <alignment/>
      <protection/>
    </xf>
    <xf numFmtId="0" fontId="4" fillId="0" borderId="15" xfId="58" applyFont="1" applyBorder="1">
      <alignment/>
      <protection/>
    </xf>
    <xf numFmtId="0" fontId="3" fillId="0" borderId="15" xfId="58" applyFont="1" applyBorder="1">
      <alignment/>
      <protection/>
    </xf>
    <xf numFmtId="0" fontId="3" fillId="0" borderId="16" xfId="58" applyFont="1" applyBorder="1">
      <alignment/>
      <protection/>
    </xf>
    <xf numFmtId="0" fontId="3" fillId="0" borderId="20" xfId="58" applyFont="1" applyBorder="1">
      <alignment/>
      <protection/>
    </xf>
    <xf numFmtId="0" fontId="3" fillId="0" borderId="21" xfId="58" applyFont="1" applyBorder="1">
      <alignment/>
      <protection/>
    </xf>
    <xf numFmtId="0" fontId="3" fillId="0" borderId="14" xfId="58" applyFont="1" applyBorder="1">
      <alignment/>
      <protection/>
    </xf>
    <xf numFmtId="0" fontId="3" fillId="0" borderId="17" xfId="58" applyFont="1" applyBorder="1">
      <alignment/>
      <protection/>
    </xf>
    <xf numFmtId="0" fontId="3" fillId="0" borderId="18" xfId="58" applyFont="1" applyBorder="1">
      <alignment/>
      <protection/>
    </xf>
    <xf numFmtId="0" fontId="3" fillId="0" borderId="19" xfId="58" applyFont="1" applyBorder="1">
      <alignment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 horizontal="right"/>
      <protection/>
    </xf>
    <xf numFmtId="0" fontId="3" fillId="0" borderId="15" xfId="0" applyFont="1" applyFill="1" applyBorder="1" applyAlignment="1">
      <alignment horizontal="left"/>
    </xf>
    <xf numFmtId="0" fontId="3" fillId="0" borderId="13" xfId="56" applyFont="1" applyBorder="1">
      <alignment/>
      <protection/>
    </xf>
    <xf numFmtId="0" fontId="28" fillId="0" borderId="13" xfId="56" applyBorder="1">
      <alignment/>
      <protection/>
    </xf>
    <xf numFmtId="0" fontId="28" fillId="0" borderId="22" xfId="56" applyBorder="1">
      <alignment/>
      <protection/>
    </xf>
    <xf numFmtId="0" fontId="35" fillId="0" borderId="0" xfId="0" applyFont="1" applyAlignment="1">
      <alignment/>
    </xf>
    <xf numFmtId="0" fontId="28" fillId="0" borderId="23" xfId="56" applyBorder="1">
      <alignment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13" xfId="56" applyNumberFormat="1" applyFont="1" applyBorder="1">
      <alignment/>
      <protection/>
    </xf>
    <xf numFmtId="0" fontId="4" fillId="0" borderId="10" xfId="0" applyFont="1" applyBorder="1" applyAlignment="1">
      <alignment horizontal="right" wrapText="1"/>
    </xf>
    <xf numFmtId="0" fontId="36" fillId="0" borderId="22" xfId="56" applyFont="1" applyBorder="1">
      <alignment/>
      <protection/>
    </xf>
    <xf numFmtId="0" fontId="36" fillId="0" borderId="23" xfId="56" applyFont="1" applyBorder="1">
      <alignment/>
      <protection/>
    </xf>
    <xf numFmtId="3" fontId="36" fillId="0" borderId="24" xfId="56" applyNumberFormat="1" applyFont="1" applyBorder="1">
      <alignment/>
      <protection/>
    </xf>
    <xf numFmtId="0" fontId="37" fillId="0" borderId="0" xfId="56" applyFont="1">
      <alignment/>
      <protection/>
    </xf>
    <xf numFmtId="0" fontId="30" fillId="0" borderId="0" xfId="0" applyFont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5" xfId="58" applyFont="1" applyBorder="1">
      <alignment/>
      <protection/>
    </xf>
    <xf numFmtId="0" fontId="3" fillId="0" borderId="26" xfId="58" applyFont="1" applyBorder="1">
      <alignment/>
      <protection/>
    </xf>
    <xf numFmtId="3" fontId="3" fillId="0" borderId="23" xfId="56" applyNumberFormat="1" applyFont="1" applyBorder="1">
      <alignment/>
      <protection/>
    </xf>
    <xf numFmtId="3" fontId="3" fillId="0" borderId="22" xfId="56" applyNumberFormat="1" applyFont="1" applyBorder="1">
      <alignment/>
      <protection/>
    </xf>
    <xf numFmtId="3" fontId="3" fillId="0" borderId="27" xfId="56" applyNumberFormat="1" applyFont="1" applyBorder="1">
      <alignment/>
      <protection/>
    </xf>
    <xf numFmtId="0" fontId="3" fillId="0" borderId="24" xfId="56" applyFont="1" applyBorder="1">
      <alignment/>
      <protection/>
    </xf>
    <xf numFmtId="3" fontId="4" fillId="0" borderId="23" xfId="58" applyNumberFormat="1" applyFont="1" applyBorder="1">
      <alignment/>
      <protection/>
    </xf>
    <xf numFmtId="0" fontId="28" fillId="0" borderId="0" xfId="56" applyFont="1">
      <alignment/>
      <protection/>
    </xf>
    <xf numFmtId="0" fontId="3" fillId="0" borderId="23" xfId="56" applyFont="1" applyBorder="1">
      <alignment/>
      <protection/>
    </xf>
    <xf numFmtId="3" fontId="3" fillId="0" borderId="24" xfId="56" applyNumberFormat="1" applyFont="1" applyBorder="1">
      <alignment/>
      <protection/>
    </xf>
    <xf numFmtId="0" fontId="3" fillId="0" borderId="22" xfId="56" applyFont="1" applyBorder="1">
      <alignment/>
      <protection/>
    </xf>
    <xf numFmtId="3" fontId="4" fillId="0" borderId="23" xfId="56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4" fillId="24" borderId="12" xfId="56" applyFont="1" applyFill="1" applyBorder="1" applyAlignment="1">
      <alignment/>
      <protection/>
    </xf>
    <xf numFmtId="0" fontId="4" fillId="24" borderId="11" xfId="56" applyFont="1" applyFill="1" applyBorder="1" applyAlignment="1">
      <alignment/>
      <protection/>
    </xf>
    <xf numFmtId="3" fontId="4" fillId="24" borderId="13" xfId="56" applyNumberFormat="1" applyFont="1" applyFill="1" applyBorder="1">
      <alignment/>
      <protection/>
    </xf>
    <xf numFmtId="0" fontId="4" fillId="24" borderId="28" xfId="58" applyFont="1" applyFill="1" applyBorder="1">
      <alignment/>
      <protection/>
    </xf>
    <xf numFmtId="0" fontId="3" fillId="24" borderId="29" xfId="58" applyFont="1" applyFill="1" applyBorder="1">
      <alignment/>
      <protection/>
    </xf>
    <xf numFmtId="0" fontId="3" fillId="24" borderId="30" xfId="58" applyFont="1" applyFill="1" applyBorder="1">
      <alignment/>
      <protection/>
    </xf>
    <xf numFmtId="0" fontId="3" fillId="24" borderId="29" xfId="56" applyFont="1" applyFill="1" applyBorder="1">
      <alignment/>
      <protection/>
    </xf>
    <xf numFmtId="0" fontId="3" fillId="24" borderId="30" xfId="56" applyFont="1" applyFill="1" applyBorder="1">
      <alignment/>
      <protection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right"/>
    </xf>
    <xf numFmtId="3" fontId="4" fillId="2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2" fontId="4" fillId="24" borderId="10" xfId="0" applyNumberFormat="1" applyFont="1" applyFill="1" applyBorder="1" applyAlignment="1">
      <alignment horizontal="right"/>
    </xf>
    <xf numFmtId="3" fontId="4" fillId="2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3" fillId="24" borderId="1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3" fillId="24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0" fontId="27" fillId="24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right"/>
    </xf>
    <xf numFmtId="0" fontId="31" fillId="0" borderId="10" xfId="0" applyFont="1" applyBorder="1" applyAlignment="1">
      <alignment/>
    </xf>
    <xf numFmtId="0" fontId="3" fillId="0" borderId="0" xfId="56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3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3" xfId="56" applyFont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right"/>
      <protection/>
    </xf>
    <xf numFmtId="0" fontId="3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3" xfId="56" applyFont="1" applyBorder="1" applyAlignment="1">
      <alignment horizontal="center" wrapText="1"/>
      <protection/>
    </xf>
    <xf numFmtId="0" fontId="4" fillId="0" borderId="0" xfId="58" applyFont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3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5.75" customHeight="1"/>
  <cols>
    <col min="1" max="1" width="5.140625" style="12" customWidth="1"/>
    <col min="2" max="2" width="4.140625" style="13" customWidth="1"/>
    <col min="3" max="3" width="56.8515625" style="14" customWidth="1"/>
    <col min="4" max="4" width="22.8515625" style="13" customWidth="1"/>
    <col min="5" max="6" width="9.140625" style="13" customWidth="1"/>
    <col min="7" max="7" width="12.140625" style="13" customWidth="1"/>
    <col min="8" max="243" width="9.140625" style="13" customWidth="1"/>
    <col min="244" max="16384" width="9.140625" style="12" customWidth="1"/>
  </cols>
  <sheetData>
    <row r="1" spans="1:4" ht="18" customHeight="1">
      <c r="A1" s="146" t="s">
        <v>233</v>
      </c>
      <c r="B1" s="147"/>
      <c r="C1" s="147"/>
      <c r="D1" s="148"/>
    </row>
    <row r="2" spans="2:3" ht="18" customHeight="1">
      <c r="B2" s="26"/>
      <c r="C2" s="25"/>
    </row>
    <row r="3" spans="1:4" ht="18" customHeight="1">
      <c r="A3" s="151" t="s">
        <v>53</v>
      </c>
      <c r="B3" s="148"/>
      <c r="C3" s="148"/>
      <c r="D3" s="148"/>
    </row>
    <row r="4" spans="2:4" ht="18" customHeight="1">
      <c r="B4" s="151" t="s">
        <v>224</v>
      </c>
      <c r="C4" s="151"/>
      <c r="D4" s="152"/>
    </row>
    <row r="5" spans="2:3" ht="18" customHeight="1">
      <c r="B5" s="24"/>
      <c r="C5" s="24"/>
    </row>
    <row r="6" spans="2:4" s="21" customFormat="1" ht="18" customHeight="1">
      <c r="B6" s="150" t="s">
        <v>138</v>
      </c>
      <c r="C6" s="150"/>
      <c r="D6" s="13"/>
    </row>
    <row r="7" spans="2:4" s="21" customFormat="1" ht="18" customHeight="1">
      <c r="B7" s="22"/>
      <c r="C7" s="22"/>
      <c r="D7" s="13"/>
    </row>
    <row r="8" spans="2:4" s="21" customFormat="1" ht="18" customHeight="1">
      <c r="B8" s="22"/>
      <c r="C8" s="22"/>
      <c r="D8" s="13"/>
    </row>
    <row r="9" spans="1:4" ht="18" customHeight="1">
      <c r="A9" s="63"/>
      <c r="B9" s="149" t="s">
        <v>129</v>
      </c>
      <c r="C9" s="149"/>
      <c r="D9" s="153" t="s">
        <v>183</v>
      </c>
    </row>
    <row r="10" spans="1:4" ht="18" customHeight="1">
      <c r="A10" s="65"/>
      <c r="B10" s="149"/>
      <c r="C10" s="149"/>
      <c r="D10" s="153"/>
    </row>
    <row r="11" spans="1:4" ht="18" customHeight="1">
      <c r="A11" s="62"/>
      <c r="B11" s="16" t="s">
        <v>137</v>
      </c>
      <c r="C11" s="15"/>
      <c r="D11" s="17"/>
    </row>
    <row r="12" spans="1:4" ht="18" customHeight="1">
      <c r="A12" s="62" t="s">
        <v>152</v>
      </c>
      <c r="B12" s="19" t="s">
        <v>164</v>
      </c>
      <c r="C12" s="18"/>
      <c r="D12" s="79">
        <f>SUM('Bevétel-kiadás Társ'!F14)</f>
        <v>25120182</v>
      </c>
    </row>
    <row r="13" spans="1:4" ht="18" customHeight="1">
      <c r="A13" s="62" t="s">
        <v>165</v>
      </c>
      <c r="B13" s="19" t="s">
        <v>166</v>
      </c>
      <c r="C13" s="18"/>
      <c r="D13" s="68">
        <v>0</v>
      </c>
    </row>
    <row r="14" spans="1:4" ht="18" customHeight="1">
      <c r="A14" s="62" t="s">
        <v>159</v>
      </c>
      <c r="B14" s="19" t="s">
        <v>135</v>
      </c>
      <c r="C14" s="18"/>
      <c r="D14" s="68">
        <f>SUM('Bevétel-kiadás Társ'!F18+' Óvoda bevétel'!E10+' Óvoda bevétel'!E14)</f>
        <v>130980</v>
      </c>
    </row>
    <row r="15" spans="1:4" ht="18" customHeight="1">
      <c r="A15" s="62" t="s">
        <v>167</v>
      </c>
      <c r="B15" s="19" t="s">
        <v>134</v>
      </c>
      <c r="C15" s="18"/>
      <c r="D15" s="68">
        <v>0</v>
      </c>
    </row>
    <row r="16" spans="1:4" ht="18" customHeight="1">
      <c r="A16" s="62" t="s">
        <v>168</v>
      </c>
      <c r="B16" s="19" t="s">
        <v>133</v>
      </c>
      <c r="C16" s="18"/>
      <c r="D16" s="68">
        <v>0</v>
      </c>
    </row>
    <row r="17" spans="1:8" ht="18" customHeight="1">
      <c r="A17" s="62" t="s">
        <v>169</v>
      </c>
      <c r="B17" s="19" t="s">
        <v>132</v>
      </c>
      <c r="C17" s="18"/>
      <c r="D17" s="68">
        <v>0</v>
      </c>
      <c r="E17" s="1"/>
      <c r="F17" s="1"/>
      <c r="G17" s="67"/>
      <c r="H17" s="1"/>
    </row>
    <row r="18" spans="1:8" ht="18" customHeight="1">
      <c r="A18" s="62" t="s">
        <v>153</v>
      </c>
      <c r="B18" s="19" t="s">
        <v>131</v>
      </c>
      <c r="C18" s="18"/>
      <c r="D18" s="68">
        <f>SUM('Bevétel-kiadás Társ'!F16+' Óvoda bevétel'!E18)</f>
        <v>3391843</v>
      </c>
      <c r="E18" s="1"/>
      <c r="F18" s="1"/>
      <c r="G18" s="67"/>
      <c r="H18" s="1"/>
    </row>
    <row r="19" spans="1:8" ht="18" customHeight="1">
      <c r="A19" s="62"/>
      <c r="B19" s="92" t="s">
        <v>130</v>
      </c>
      <c r="C19" s="93"/>
      <c r="D19" s="94">
        <f>SUM(D12:D18)</f>
        <v>28643005</v>
      </c>
      <c r="E19" s="1"/>
      <c r="F19" s="1"/>
      <c r="G19" s="67"/>
      <c r="H19" s="1"/>
    </row>
    <row r="20" spans="2:8" ht="18" customHeight="1">
      <c r="B20" s="20"/>
      <c r="C20" s="20"/>
      <c r="E20" s="1"/>
      <c r="F20" s="1"/>
      <c r="G20" s="67"/>
      <c r="H20" s="1"/>
    </row>
    <row r="21" spans="2:8" ht="18" customHeight="1">
      <c r="B21" s="20"/>
      <c r="C21" s="20"/>
      <c r="E21" s="1"/>
      <c r="F21" s="1"/>
      <c r="G21" s="1"/>
      <c r="H21" s="1"/>
    </row>
    <row r="22" spans="1:4" ht="18" customHeight="1">
      <c r="A22" s="63"/>
      <c r="B22" s="149" t="s">
        <v>129</v>
      </c>
      <c r="C22" s="149"/>
      <c r="D22" s="154" t="s">
        <v>175</v>
      </c>
    </row>
    <row r="23" spans="1:4" ht="18" customHeight="1">
      <c r="A23" s="65"/>
      <c r="B23" s="149"/>
      <c r="C23" s="149"/>
      <c r="D23" s="154"/>
    </row>
    <row r="24" spans="1:4" ht="18" customHeight="1">
      <c r="A24" s="62"/>
      <c r="B24" s="16" t="s">
        <v>128</v>
      </c>
      <c r="C24" s="15"/>
      <c r="D24" s="61"/>
    </row>
    <row r="25" spans="1:4" ht="18" customHeight="1">
      <c r="A25" s="62" t="s">
        <v>154</v>
      </c>
      <c r="B25" s="19" t="s">
        <v>127</v>
      </c>
      <c r="C25" s="18"/>
      <c r="D25" s="68">
        <f>SUM('Óvoda kiadás'!G18)</f>
        <v>14791076</v>
      </c>
    </row>
    <row r="26" spans="1:4" ht="18" customHeight="1">
      <c r="A26" s="62" t="s">
        <v>87</v>
      </c>
      <c r="B26" s="19" t="s">
        <v>126</v>
      </c>
      <c r="C26" s="18"/>
      <c r="D26" s="68">
        <f>SUM('Óvoda kiadás'!G32)</f>
        <v>2382617</v>
      </c>
    </row>
    <row r="27" spans="1:4" ht="18" customHeight="1">
      <c r="A27" s="62" t="s">
        <v>80</v>
      </c>
      <c r="B27" s="19" t="s">
        <v>125</v>
      </c>
      <c r="C27" s="18"/>
      <c r="D27" s="68">
        <f>SUM('Óvoda kiadás'!G52+'Óvoda kiadás'!G36+'Óvoda kiadás'!G7+'Bevétel-kiadás Társ'!F32)</f>
        <v>10214880</v>
      </c>
    </row>
    <row r="28" spans="1:4" ht="18" customHeight="1">
      <c r="A28" s="62" t="s">
        <v>170</v>
      </c>
      <c r="B28" s="19" t="s">
        <v>124</v>
      </c>
      <c r="C28" s="18"/>
      <c r="D28" s="68">
        <v>0</v>
      </c>
    </row>
    <row r="29" spans="1:4" ht="18" customHeight="1">
      <c r="A29" s="62" t="s">
        <v>171</v>
      </c>
      <c r="B29" s="19" t="s">
        <v>123</v>
      </c>
      <c r="C29" s="18"/>
      <c r="D29" s="68">
        <v>0</v>
      </c>
    </row>
    <row r="30" spans="1:4" ht="18" customHeight="1">
      <c r="A30" s="62" t="s">
        <v>158</v>
      </c>
      <c r="B30" s="19" t="s">
        <v>122</v>
      </c>
      <c r="C30" s="18"/>
      <c r="D30" s="68">
        <f>SUM('Óvoda kiadás'!G92)</f>
        <v>1254432</v>
      </c>
    </row>
    <row r="31" spans="1:4" ht="18" customHeight="1">
      <c r="A31" s="62" t="s">
        <v>172</v>
      </c>
      <c r="B31" s="19" t="s">
        <v>121</v>
      </c>
      <c r="C31" s="18"/>
      <c r="D31" s="68">
        <v>0</v>
      </c>
    </row>
    <row r="32" spans="1:4" ht="18" customHeight="1">
      <c r="A32" s="62" t="s">
        <v>173</v>
      </c>
      <c r="B32" s="19" t="s">
        <v>120</v>
      </c>
      <c r="C32" s="18"/>
      <c r="D32" s="68">
        <v>0</v>
      </c>
    </row>
    <row r="33" spans="1:4" ht="18" customHeight="1">
      <c r="A33" s="62" t="s">
        <v>174</v>
      </c>
      <c r="B33" s="19" t="s">
        <v>119</v>
      </c>
      <c r="C33" s="18"/>
      <c r="D33" s="68">
        <v>0</v>
      </c>
    </row>
    <row r="34" spans="1:4" ht="18" customHeight="1">
      <c r="A34" s="62"/>
      <c r="B34" s="92" t="s">
        <v>118</v>
      </c>
      <c r="C34" s="93"/>
      <c r="D34" s="94">
        <f>SUM(D25:D33)</f>
        <v>28643005</v>
      </c>
    </row>
  </sheetData>
  <sheetProtection selectLockedCells="1" selectUnlockedCells="1"/>
  <mergeCells count="8">
    <mergeCell ref="A1:D1"/>
    <mergeCell ref="B22:C23"/>
    <mergeCell ref="B6:C6"/>
    <mergeCell ref="B9:C10"/>
    <mergeCell ref="A3:D3"/>
    <mergeCell ref="B4:D4"/>
    <mergeCell ref="D9:D10"/>
    <mergeCell ref="D22:D23"/>
  </mergeCells>
  <printOptions gridLines="1" headings="1"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4" width="9.140625" style="12" customWidth="1"/>
    <col min="5" max="5" width="20.8515625" style="12" customWidth="1"/>
    <col min="6" max="6" width="16.7109375" style="12" customWidth="1"/>
    <col min="7" max="16384" width="9.140625" style="12" customWidth="1"/>
  </cols>
  <sheetData>
    <row r="1" spans="1:6" ht="15.75" customHeight="1">
      <c r="A1" s="155" t="s">
        <v>232</v>
      </c>
      <c r="B1" s="155"/>
      <c r="C1" s="155"/>
      <c r="D1" s="155"/>
      <c r="E1" s="155"/>
      <c r="F1" s="148"/>
    </row>
    <row r="2" spans="1:5" ht="15.75" customHeight="1">
      <c r="A2" s="59"/>
      <c r="B2" s="59"/>
      <c r="C2" s="59"/>
      <c r="D2" s="59"/>
      <c r="E2" s="59"/>
    </row>
    <row r="3" spans="1:5" ht="15.75">
      <c r="A3" s="58"/>
      <c r="B3" s="58"/>
      <c r="C3" s="58"/>
      <c r="D3" s="57"/>
      <c r="E3" s="57"/>
    </row>
    <row r="4" spans="1:6" ht="15" customHeight="1">
      <c r="A4" s="159" t="s">
        <v>53</v>
      </c>
      <c r="B4" s="159"/>
      <c r="C4" s="159"/>
      <c r="D4" s="159"/>
      <c r="E4" s="159"/>
      <c r="F4" s="148"/>
    </row>
    <row r="5" spans="1:6" ht="15.75">
      <c r="A5" s="156" t="s">
        <v>226</v>
      </c>
      <c r="B5" s="157"/>
      <c r="C5" s="157"/>
      <c r="D5" s="157"/>
      <c r="E5" s="157"/>
      <c r="F5" s="148"/>
    </row>
    <row r="6" spans="1:5" ht="15.75">
      <c r="A6" s="46"/>
      <c r="B6" s="46"/>
      <c r="C6" s="46"/>
      <c r="D6" s="46"/>
      <c r="E6" s="46"/>
    </row>
    <row r="7" spans="1:5" ht="15.75">
      <c r="A7" s="159" t="s">
        <v>144</v>
      </c>
      <c r="B7" s="159"/>
      <c r="C7" s="159"/>
      <c r="D7" s="159"/>
      <c r="E7" s="159"/>
    </row>
    <row r="8" spans="1:5" ht="15.75">
      <c r="A8" s="46"/>
      <c r="B8" s="46"/>
      <c r="C8" s="46"/>
      <c r="D8" s="46"/>
      <c r="E8" s="46"/>
    </row>
    <row r="9" spans="1:6" ht="15.75" customHeight="1">
      <c r="A9" s="56"/>
      <c r="B9" s="55"/>
      <c r="C9" s="55"/>
      <c r="D9" s="55"/>
      <c r="E9" s="54"/>
      <c r="F9" s="158" t="s">
        <v>151</v>
      </c>
    </row>
    <row r="10" spans="1:6" ht="15.75">
      <c r="A10" s="50"/>
      <c r="B10" s="49"/>
      <c r="C10" s="49"/>
      <c r="D10" s="49"/>
      <c r="E10" s="53"/>
      <c r="F10" s="158"/>
    </row>
    <row r="11" spans="1:6" ht="15.75">
      <c r="A11" s="95" t="s">
        <v>115</v>
      </c>
      <c r="B11" s="96"/>
      <c r="C11" s="96"/>
      <c r="D11" s="96"/>
      <c r="E11" s="97"/>
      <c r="F11" s="70"/>
    </row>
    <row r="12" spans="1:6" ht="15.75">
      <c r="A12" s="50"/>
      <c r="B12" s="49"/>
      <c r="C12" s="49"/>
      <c r="D12" s="49"/>
      <c r="E12" s="53"/>
      <c r="F12" s="71"/>
    </row>
    <row r="13" spans="1:6" ht="15.75">
      <c r="A13" s="52" t="s">
        <v>136</v>
      </c>
      <c r="B13" s="46"/>
      <c r="C13" s="46"/>
      <c r="D13" s="46"/>
      <c r="E13" s="51"/>
      <c r="F13" s="72"/>
    </row>
    <row r="14" spans="1:6" ht="15.75">
      <c r="A14" s="50" t="s">
        <v>143</v>
      </c>
      <c r="B14" s="49"/>
      <c r="C14" s="49"/>
      <c r="D14" s="49"/>
      <c r="E14" s="53"/>
      <c r="F14" s="79">
        <v>25120182</v>
      </c>
    </row>
    <row r="15" spans="1:6" ht="15.75">
      <c r="A15" s="56"/>
      <c r="B15" s="55"/>
      <c r="C15" s="55"/>
      <c r="D15" s="55"/>
      <c r="E15" s="54"/>
      <c r="F15" s="80"/>
    </row>
    <row r="16" spans="1:6" ht="15.75">
      <c r="A16" s="60" t="s">
        <v>117</v>
      </c>
      <c r="B16" s="49"/>
      <c r="C16" s="49"/>
      <c r="D16" s="49"/>
      <c r="E16" s="53"/>
      <c r="F16" s="79">
        <v>16477</v>
      </c>
    </row>
    <row r="17" spans="1:6" ht="15.75">
      <c r="A17" s="75"/>
      <c r="B17" s="55"/>
      <c r="C17" s="55"/>
      <c r="D17" s="55"/>
      <c r="E17" s="54"/>
      <c r="F17" s="80"/>
    </row>
    <row r="18" spans="1:6" ht="15.75">
      <c r="A18" s="76" t="s">
        <v>163</v>
      </c>
      <c r="B18" s="77"/>
      <c r="C18" s="77"/>
      <c r="D18" s="77"/>
      <c r="E18" s="78"/>
      <c r="F18" s="81">
        <v>1000</v>
      </c>
    </row>
    <row r="19" spans="1:6" ht="15.75">
      <c r="A19" s="52"/>
      <c r="B19" s="46"/>
      <c r="C19" s="46"/>
      <c r="D19" s="46"/>
      <c r="E19" s="51"/>
      <c r="F19" s="82"/>
    </row>
    <row r="20" spans="1:6" ht="15.75">
      <c r="A20" s="50"/>
      <c r="B20" s="49"/>
      <c r="C20" s="49"/>
      <c r="D20" s="48" t="s">
        <v>142</v>
      </c>
      <c r="E20" s="47"/>
      <c r="F20" s="83">
        <f>SUM(F12:F19)</f>
        <v>25137659</v>
      </c>
    </row>
    <row r="21" spans="1:6" ht="15.75">
      <c r="A21" s="20"/>
      <c r="B21" s="20"/>
      <c r="C21" s="20"/>
      <c r="D21" s="20"/>
      <c r="E21" s="20"/>
      <c r="F21" s="84"/>
    </row>
    <row r="22" spans="1:6" ht="15.75">
      <c r="A22" s="20"/>
      <c r="B22" s="20"/>
      <c r="C22" s="20"/>
      <c r="D22" s="20"/>
      <c r="E22" s="20"/>
      <c r="F22" s="84"/>
    </row>
    <row r="23" spans="1:6" ht="15.75">
      <c r="A23" s="150" t="s">
        <v>141</v>
      </c>
      <c r="B23" s="150"/>
      <c r="C23" s="150"/>
      <c r="D23" s="150"/>
      <c r="E23" s="150"/>
      <c r="F23" s="84"/>
    </row>
    <row r="24" spans="1:6" ht="15.75">
      <c r="A24" s="23"/>
      <c r="B24" s="23"/>
      <c r="C24" s="23"/>
      <c r="D24" s="23"/>
      <c r="E24" s="23"/>
      <c r="F24" s="84"/>
    </row>
    <row r="25" spans="1:6" ht="15" customHeight="1">
      <c r="A25" s="45"/>
      <c r="B25" s="44"/>
      <c r="C25" s="44"/>
      <c r="D25" s="44"/>
      <c r="E25" s="43"/>
      <c r="F25" s="158" t="s">
        <v>151</v>
      </c>
    </row>
    <row r="26" spans="1:6" ht="15.75">
      <c r="A26" s="42"/>
      <c r="B26" s="41"/>
      <c r="C26" s="41"/>
      <c r="D26" s="41"/>
      <c r="E26" s="40"/>
      <c r="F26" s="158"/>
    </row>
    <row r="27" spans="1:6" ht="15.75">
      <c r="A27" s="95" t="s">
        <v>115</v>
      </c>
      <c r="B27" s="98"/>
      <c r="C27" s="98"/>
      <c r="D27" s="98"/>
      <c r="E27" s="99"/>
      <c r="F27" s="82"/>
    </row>
    <row r="28" spans="1:6" ht="15.75">
      <c r="A28" s="33"/>
      <c r="B28" s="32"/>
      <c r="C28" s="32"/>
      <c r="D28" s="32"/>
      <c r="E28" s="37"/>
      <c r="F28" s="85"/>
    </row>
    <row r="29" spans="1:6" ht="15.75">
      <c r="A29" s="39" t="s">
        <v>119</v>
      </c>
      <c r="B29" s="20"/>
      <c r="C29" s="20"/>
      <c r="D29" s="20"/>
      <c r="E29" s="38"/>
      <c r="F29" s="82"/>
    </row>
    <row r="30" spans="1:6" ht="15.75">
      <c r="A30" s="33" t="s">
        <v>140</v>
      </c>
      <c r="B30" s="32"/>
      <c r="C30" s="32"/>
      <c r="D30" s="32"/>
      <c r="E30" s="37"/>
      <c r="F30" s="79">
        <v>25037659</v>
      </c>
    </row>
    <row r="31" spans="1:6" ht="15.75">
      <c r="A31" s="39"/>
      <c r="B31" s="20"/>
      <c r="C31" s="20"/>
      <c r="D31" s="20"/>
      <c r="E31" s="38"/>
      <c r="F31" s="86"/>
    </row>
    <row r="32" spans="1:6" ht="15.75">
      <c r="A32" s="33" t="s">
        <v>63</v>
      </c>
      <c r="B32" s="32"/>
      <c r="C32" s="32"/>
      <c r="D32" s="32"/>
      <c r="E32" s="37"/>
      <c r="F32" s="79">
        <v>100000</v>
      </c>
    </row>
    <row r="33" spans="1:6" ht="15.75">
      <c r="A33" s="36"/>
      <c r="B33" s="35"/>
      <c r="C33" s="35"/>
      <c r="D33" s="35"/>
      <c r="E33" s="34"/>
      <c r="F33" s="87"/>
    </row>
    <row r="34" spans="1:6" ht="15.75">
      <c r="A34" s="33"/>
      <c r="B34" s="32"/>
      <c r="C34" s="32"/>
      <c r="D34" s="31" t="s">
        <v>139</v>
      </c>
      <c r="E34" s="30"/>
      <c r="F34" s="88">
        <f>SUM(F29:F33)</f>
        <v>25137659</v>
      </c>
    </row>
    <row r="35" spans="1:6" ht="15">
      <c r="A35" s="29"/>
      <c r="B35" s="29"/>
      <c r="C35" s="29"/>
      <c r="D35" s="29"/>
      <c r="E35" s="29"/>
      <c r="F35" s="73"/>
    </row>
    <row r="36" spans="1:5" ht="15">
      <c r="A36" s="29"/>
      <c r="B36" s="29"/>
      <c r="C36" s="29"/>
      <c r="D36" s="29"/>
      <c r="E36" s="29"/>
    </row>
    <row r="37" spans="1:5" ht="15">
      <c r="A37" s="29"/>
      <c r="B37" s="29"/>
      <c r="C37" s="29"/>
      <c r="D37" s="29"/>
      <c r="E37" s="29"/>
    </row>
    <row r="38" spans="1:5" ht="12.75">
      <c r="A38" s="28"/>
      <c r="B38" s="28"/>
      <c r="C38" s="28"/>
      <c r="D38" s="28"/>
      <c r="E38" s="28"/>
    </row>
    <row r="45" ht="12.75">
      <c r="D45" s="27"/>
    </row>
  </sheetData>
  <sheetProtection selectLockedCells="1" selectUnlockedCells="1"/>
  <mergeCells count="7">
    <mergeCell ref="A1:F1"/>
    <mergeCell ref="A5:F5"/>
    <mergeCell ref="F9:F10"/>
    <mergeCell ref="F25:F26"/>
    <mergeCell ref="A7:E7"/>
    <mergeCell ref="A23:E23"/>
    <mergeCell ref="A4:F4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421875" style="0" customWidth="1"/>
    <col min="2" max="2" width="3.8515625" style="0" customWidth="1"/>
    <col min="3" max="3" width="20.57421875" style="0" customWidth="1"/>
    <col min="4" max="4" width="29.8515625" style="0" customWidth="1"/>
    <col min="5" max="5" width="19.57421875" style="9" bestFit="1" customWidth="1"/>
  </cols>
  <sheetData>
    <row r="1" spans="1:5" ht="18.75" customHeight="1">
      <c r="A1" s="165" t="s">
        <v>234</v>
      </c>
      <c r="B1" s="147"/>
      <c r="C1" s="147"/>
      <c r="D1" s="147"/>
      <c r="E1" s="148"/>
    </row>
    <row r="2" spans="1:4" ht="18.75" customHeight="1">
      <c r="A2" s="160"/>
      <c r="B2" s="160"/>
      <c r="C2" s="160"/>
      <c r="D2" s="160"/>
    </row>
    <row r="3" spans="1:5" ht="22.5" customHeight="1">
      <c r="A3" s="163" t="s">
        <v>51</v>
      </c>
      <c r="B3" s="163"/>
      <c r="C3" s="163"/>
      <c r="D3" s="163"/>
      <c r="E3" s="148"/>
    </row>
    <row r="4" spans="1:5" s="4" customFormat="1" ht="23.25" customHeight="1">
      <c r="A4" s="163" t="s">
        <v>214</v>
      </c>
      <c r="B4" s="164"/>
      <c r="C4" s="164"/>
      <c r="D4" s="164"/>
      <c r="E4" s="148"/>
    </row>
    <row r="5" spans="1:5" s="4" customFormat="1" ht="20.25" customHeight="1">
      <c r="A5" s="163" t="s">
        <v>50</v>
      </c>
      <c r="B5" s="164"/>
      <c r="C5" s="164"/>
      <c r="D5" s="164"/>
      <c r="E5" s="148"/>
    </row>
    <row r="6" spans="1:4" s="4" customFormat="1" ht="20.25" customHeight="1">
      <c r="A6" s="7"/>
      <c r="B6" s="6"/>
      <c r="C6" s="6"/>
      <c r="D6" s="6"/>
    </row>
    <row r="7" spans="1:5" s="1" customFormat="1" ht="28.5" customHeight="1">
      <c r="A7" s="161" t="s">
        <v>129</v>
      </c>
      <c r="B7" s="162"/>
      <c r="C7" s="162"/>
      <c r="D7" s="162"/>
      <c r="E7" s="69" t="s">
        <v>203</v>
      </c>
    </row>
    <row r="8" spans="1:5" s="4" customFormat="1" ht="15.75" customHeight="1">
      <c r="A8" s="108"/>
      <c r="B8" s="108"/>
      <c r="C8" s="141"/>
      <c r="D8" s="108"/>
      <c r="E8" s="113"/>
    </row>
    <row r="9" spans="1:5" s="4" customFormat="1" ht="15.75" customHeight="1">
      <c r="A9" s="105" t="s">
        <v>180</v>
      </c>
      <c r="B9" s="117"/>
      <c r="C9" s="117"/>
      <c r="D9" s="117"/>
      <c r="E9" s="138">
        <f>SUM(E10)</f>
        <v>2000</v>
      </c>
    </row>
    <row r="10" spans="1:5" s="4" customFormat="1" ht="15.75" customHeight="1">
      <c r="A10" s="108" t="s">
        <v>155</v>
      </c>
      <c r="B10" s="108" t="s">
        <v>156</v>
      </c>
      <c r="C10" s="141"/>
      <c r="D10" s="108"/>
      <c r="E10" s="113">
        <v>2000</v>
      </c>
    </row>
    <row r="11" spans="1:5" s="4" customFormat="1" ht="15.75" customHeight="1">
      <c r="A11" s="108"/>
      <c r="B11" s="108"/>
      <c r="C11" s="141"/>
      <c r="D11" s="108"/>
      <c r="E11" s="113"/>
    </row>
    <row r="12" spans="1:5" s="4" customFormat="1" ht="15.75" customHeight="1">
      <c r="A12" s="105" t="s">
        <v>114</v>
      </c>
      <c r="B12" s="117"/>
      <c r="C12" s="117"/>
      <c r="D12" s="117"/>
      <c r="E12" s="138">
        <f>SUM(E14)</f>
        <v>127980</v>
      </c>
    </row>
    <row r="13" spans="1:5" s="4" customFormat="1" ht="15.75" customHeight="1">
      <c r="A13" s="108"/>
      <c r="B13" s="108"/>
      <c r="C13" s="141"/>
      <c r="D13" s="108"/>
      <c r="E13" s="113"/>
    </row>
    <row r="14" spans="1:5" s="4" customFormat="1" ht="15.75" customHeight="1">
      <c r="A14" s="108" t="s">
        <v>79</v>
      </c>
      <c r="B14" s="108" t="s">
        <v>145</v>
      </c>
      <c r="C14" s="141"/>
      <c r="D14" s="142"/>
      <c r="E14" s="113">
        <v>127980</v>
      </c>
    </row>
    <row r="15" spans="1:5" s="4" customFormat="1" ht="15.75" customHeight="1">
      <c r="A15" s="108"/>
      <c r="B15" s="108" t="s">
        <v>195</v>
      </c>
      <c r="C15" s="141"/>
      <c r="D15" s="108"/>
      <c r="E15" s="113"/>
    </row>
    <row r="16" spans="1:5" s="4" customFormat="1" ht="25.5" customHeight="1">
      <c r="A16" s="105" t="s">
        <v>115</v>
      </c>
      <c r="B16" s="105"/>
      <c r="C16" s="140"/>
      <c r="D16" s="105"/>
      <c r="E16" s="107">
        <f>SUM(E18+E20)</f>
        <v>28413025</v>
      </c>
    </row>
    <row r="17" spans="1:5" s="4" customFormat="1" ht="15.75" customHeight="1">
      <c r="A17" s="108"/>
      <c r="B17" s="108"/>
      <c r="C17" s="141"/>
      <c r="D17" s="108"/>
      <c r="E17" s="113"/>
    </row>
    <row r="18" spans="1:5" s="4" customFormat="1" ht="15.75" customHeight="1">
      <c r="A18" s="108" t="s">
        <v>116</v>
      </c>
      <c r="B18" s="143" t="s">
        <v>117</v>
      </c>
      <c r="C18" s="141"/>
      <c r="D18" s="108"/>
      <c r="E18" s="113">
        <v>3375366</v>
      </c>
    </row>
    <row r="19" spans="1:5" s="4" customFormat="1" ht="15.75" customHeight="1">
      <c r="A19" s="108"/>
      <c r="B19" s="108"/>
      <c r="C19" s="141"/>
      <c r="D19" s="108"/>
      <c r="E19" s="113"/>
    </row>
    <row r="20" spans="1:5" s="4" customFormat="1" ht="15.75" customHeight="1">
      <c r="A20" s="115" t="s">
        <v>77</v>
      </c>
      <c r="B20" s="143" t="s">
        <v>78</v>
      </c>
      <c r="C20" s="108"/>
      <c r="D20" s="108"/>
      <c r="E20" s="113">
        <f>SUM(E21+E22)</f>
        <v>25037659</v>
      </c>
    </row>
    <row r="21" spans="1:5" s="4" customFormat="1" ht="15.75" customHeight="1">
      <c r="A21" s="108"/>
      <c r="B21" s="115"/>
      <c r="C21" s="141" t="s">
        <v>73</v>
      </c>
      <c r="D21" s="108"/>
      <c r="E21" s="113">
        <v>4253157</v>
      </c>
    </row>
    <row r="22" spans="1:5" s="4" customFormat="1" ht="15.75" customHeight="1">
      <c r="A22" s="108"/>
      <c r="B22" s="108"/>
      <c r="C22" s="141" t="s">
        <v>74</v>
      </c>
      <c r="D22" s="108"/>
      <c r="E22" s="113">
        <f>SUM(D23:D24)</f>
        <v>20784502</v>
      </c>
    </row>
    <row r="23" spans="1:5" s="4" customFormat="1" ht="15.75" customHeight="1">
      <c r="A23" s="108"/>
      <c r="B23" s="108"/>
      <c r="C23" s="141" t="s">
        <v>181</v>
      </c>
      <c r="D23" s="144">
        <v>16729400</v>
      </c>
      <c r="E23" s="113"/>
    </row>
    <row r="24" spans="1:5" s="4" customFormat="1" ht="15.75" customHeight="1">
      <c r="A24" s="108"/>
      <c r="B24" s="108"/>
      <c r="C24" s="141" t="s">
        <v>182</v>
      </c>
      <c r="D24" s="144">
        <v>4055102</v>
      </c>
      <c r="E24" s="113"/>
    </row>
    <row r="25" spans="1:5" s="4" customFormat="1" ht="15.75" customHeight="1">
      <c r="A25" s="108"/>
      <c r="B25" s="108"/>
      <c r="C25" s="141"/>
      <c r="D25" s="108"/>
      <c r="E25" s="113"/>
    </row>
    <row r="26" spans="1:5" s="4" customFormat="1" ht="15.75" customHeight="1">
      <c r="A26" s="105" t="s">
        <v>1</v>
      </c>
      <c r="B26" s="105"/>
      <c r="C26" s="105"/>
      <c r="D26" s="105"/>
      <c r="E26" s="107">
        <f>SUM(E16+E9+E12)</f>
        <v>28543005</v>
      </c>
    </row>
    <row r="27" spans="1:4" s="4" customFormat="1" ht="15.75" customHeight="1">
      <c r="A27" s="3"/>
      <c r="B27" s="3"/>
      <c r="C27" s="3"/>
      <c r="D27" s="3"/>
    </row>
    <row r="28" spans="1:4" s="4" customFormat="1" ht="15.75" customHeight="1">
      <c r="A28" s="3"/>
      <c r="B28" s="3"/>
      <c r="C28" s="3"/>
      <c r="D28" s="3"/>
    </row>
  </sheetData>
  <sheetProtection/>
  <mergeCells count="6">
    <mergeCell ref="A2:D2"/>
    <mergeCell ref="A7:D7"/>
    <mergeCell ref="A3:E3"/>
    <mergeCell ref="A4:E4"/>
    <mergeCell ref="A5:E5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3" width="9.421875" style="0" customWidth="1"/>
    <col min="4" max="4" width="43.7109375" style="0" customWidth="1"/>
    <col min="5" max="5" width="17.28125" style="0" customWidth="1"/>
  </cols>
  <sheetData>
    <row r="1" spans="1:4" ht="15.75">
      <c r="A1" s="165" t="s">
        <v>235</v>
      </c>
      <c r="B1" s="165"/>
      <c r="C1" s="165"/>
      <c r="D1" s="165"/>
    </row>
    <row r="2" spans="1:4" ht="15.75">
      <c r="A2" s="2"/>
      <c r="B2" s="2"/>
      <c r="C2" s="2"/>
      <c r="D2" s="2"/>
    </row>
    <row r="3" spans="1:4" ht="15.75">
      <c r="A3" s="163" t="s">
        <v>51</v>
      </c>
      <c r="B3" s="163"/>
      <c r="C3" s="163"/>
      <c r="D3" s="163"/>
    </row>
    <row r="4" spans="1:4" ht="15.75">
      <c r="A4" s="163" t="s">
        <v>225</v>
      </c>
      <c r="B4" s="164"/>
      <c r="C4" s="164"/>
      <c r="D4" s="164"/>
    </row>
    <row r="5" spans="1:4" ht="15.75">
      <c r="A5" s="163" t="s">
        <v>71</v>
      </c>
      <c r="B5" s="164"/>
      <c r="C5" s="164"/>
      <c r="D5" s="164"/>
    </row>
    <row r="6" spans="1:4" ht="15.75">
      <c r="A6" s="7"/>
      <c r="B6" s="6"/>
      <c r="C6" s="6"/>
      <c r="D6" s="6"/>
    </row>
    <row r="7" spans="1:5" ht="38.25" customHeight="1">
      <c r="A7" s="161" t="s">
        <v>129</v>
      </c>
      <c r="B7" s="162"/>
      <c r="C7" s="162"/>
      <c r="D7" s="162"/>
      <c r="E7" s="11" t="s">
        <v>151</v>
      </c>
    </row>
    <row r="8" spans="1:5" ht="18" customHeight="1">
      <c r="A8" s="105" t="s">
        <v>76</v>
      </c>
      <c r="B8" s="105"/>
      <c r="C8" s="105"/>
      <c r="D8" s="105"/>
      <c r="E8" s="107">
        <f>SUM(E9+E10)</f>
        <v>129980</v>
      </c>
    </row>
    <row r="9" spans="1:5" ht="15.75">
      <c r="A9" s="100" t="s">
        <v>79</v>
      </c>
      <c r="B9" s="100" t="s">
        <v>145</v>
      </c>
      <c r="C9" s="100"/>
      <c r="D9" s="100"/>
      <c r="E9" s="139">
        <f>SUM(' Óvoda bevétel'!E14)</f>
        <v>127980</v>
      </c>
    </row>
    <row r="10" spans="1:5" ht="15.75">
      <c r="A10" s="100" t="s">
        <v>157</v>
      </c>
      <c r="B10" s="100" t="s">
        <v>156</v>
      </c>
      <c r="C10" s="100"/>
      <c r="D10" s="100"/>
      <c r="E10" s="139">
        <v>2000</v>
      </c>
    </row>
    <row r="11" spans="1:5" ht="23.25" customHeight="1">
      <c r="A11" s="105" t="s">
        <v>72</v>
      </c>
      <c r="B11" s="105"/>
      <c r="C11" s="105"/>
      <c r="D11" s="105"/>
      <c r="E11" s="107">
        <f>SUM(E12)</f>
        <v>25037659</v>
      </c>
    </row>
    <row r="12" spans="1:5" ht="48.75" customHeight="1">
      <c r="A12" s="100" t="s">
        <v>77</v>
      </c>
      <c r="B12" s="100" t="s">
        <v>75</v>
      </c>
      <c r="C12" s="100"/>
      <c r="D12" s="100"/>
      <c r="E12" s="113">
        <f>SUM(' Óvoda bevétel'!E20)</f>
        <v>25037659</v>
      </c>
    </row>
    <row r="13" spans="1:5" ht="15.75" customHeight="1">
      <c r="A13" s="100"/>
      <c r="B13" s="100"/>
      <c r="C13" s="100"/>
      <c r="D13" s="100"/>
      <c r="E13" s="139"/>
    </row>
    <row r="14" spans="1:5" ht="15.75" customHeight="1">
      <c r="A14" s="105" t="s">
        <v>131</v>
      </c>
      <c r="B14" s="105"/>
      <c r="C14" s="140"/>
      <c r="D14" s="105"/>
      <c r="E14" s="107">
        <f>SUM(E16)</f>
        <v>3375366</v>
      </c>
    </row>
    <row r="15" spans="1:5" ht="15.75" customHeight="1">
      <c r="A15" s="108"/>
      <c r="B15" s="108"/>
      <c r="C15" s="141"/>
      <c r="D15" s="108"/>
      <c r="E15" s="113"/>
    </row>
    <row r="16" spans="1:5" ht="15.75" customHeight="1">
      <c r="A16" s="108" t="s">
        <v>116</v>
      </c>
      <c r="B16" s="108" t="s">
        <v>117</v>
      </c>
      <c r="C16" s="141"/>
      <c r="D16" s="108"/>
      <c r="E16" s="113">
        <f>SUM(' Óvoda bevétel'!E18)</f>
        <v>3375366</v>
      </c>
    </row>
    <row r="17" spans="1:5" ht="27" customHeight="1">
      <c r="A17" s="105" t="s">
        <v>1</v>
      </c>
      <c r="B17" s="105"/>
      <c r="C17" s="105"/>
      <c r="D17" s="105"/>
      <c r="E17" s="107">
        <f>SUM(E8+E11+E14)</f>
        <v>28543005</v>
      </c>
    </row>
  </sheetData>
  <sheetProtection/>
  <mergeCells count="5">
    <mergeCell ref="A3:D3"/>
    <mergeCell ref="A4:D4"/>
    <mergeCell ref="A5:D5"/>
    <mergeCell ref="A7:D7"/>
    <mergeCell ref="A1:D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5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8.421875" style="0" customWidth="1"/>
    <col min="4" max="4" width="46.28125" style="0" customWidth="1"/>
    <col min="5" max="5" width="16.00390625" style="66" customWidth="1"/>
    <col min="6" max="6" width="10.57421875" style="0" customWidth="1"/>
    <col min="7" max="7" width="18.7109375" style="9" customWidth="1"/>
    <col min="8" max="8" width="11.28125" style="0" bestFit="1" customWidth="1"/>
  </cols>
  <sheetData>
    <row r="1" spans="1:6" ht="18.75" customHeight="1">
      <c r="A1" s="165" t="s">
        <v>236</v>
      </c>
      <c r="B1" s="165"/>
      <c r="C1" s="165"/>
      <c r="D1" s="165"/>
      <c r="E1" s="165"/>
      <c r="F1" s="147"/>
    </row>
    <row r="2" spans="1:7" ht="26.25" customHeight="1">
      <c r="A2" s="163" t="s">
        <v>146</v>
      </c>
      <c r="B2" s="163"/>
      <c r="C2" s="163"/>
      <c r="D2" s="163"/>
      <c r="E2" s="163"/>
      <c r="F2" s="148"/>
      <c r="G2" s="148"/>
    </row>
    <row r="3" spans="1:7" s="4" customFormat="1" ht="27.75" customHeight="1">
      <c r="A3" s="166" t="s">
        <v>212</v>
      </c>
      <c r="B3" s="167"/>
      <c r="C3" s="167"/>
      <c r="D3" s="167"/>
      <c r="E3" s="167"/>
      <c r="F3" s="168"/>
      <c r="G3" s="168"/>
    </row>
    <row r="4" spans="1:7" s="1" customFormat="1" ht="33" customHeight="1">
      <c r="A4" s="100"/>
      <c r="B4" s="101" t="s">
        <v>129</v>
      </c>
      <c r="C4" s="101"/>
      <c r="D4" s="101"/>
      <c r="E4" s="135"/>
      <c r="F4" s="69" t="s">
        <v>2</v>
      </c>
      <c r="G4" s="103" t="s">
        <v>175</v>
      </c>
    </row>
    <row r="5" spans="1:7" s="1" customFormat="1" ht="15.75" customHeight="1">
      <c r="A5" s="100"/>
      <c r="B5" s="101"/>
      <c r="C5" s="101"/>
      <c r="D5" s="101"/>
      <c r="E5" s="135"/>
      <c r="F5" s="102"/>
      <c r="G5" s="104"/>
    </row>
    <row r="6" spans="1:7" s="1" customFormat="1" ht="15.75" customHeight="1">
      <c r="A6" s="105" t="s">
        <v>114</v>
      </c>
      <c r="B6" s="105"/>
      <c r="C6" s="105"/>
      <c r="D6" s="105"/>
      <c r="E6" s="107"/>
      <c r="F6" s="106"/>
      <c r="G6" s="107">
        <f>SUM(G7)</f>
        <v>4676864</v>
      </c>
    </row>
    <row r="7" spans="1:7" s="1" customFormat="1" ht="15.75" customHeight="1">
      <c r="A7" s="108" t="s">
        <v>80</v>
      </c>
      <c r="B7" s="109" t="s">
        <v>69</v>
      </c>
      <c r="C7" s="110"/>
      <c r="D7" s="110"/>
      <c r="E7" s="112"/>
      <c r="F7" s="111"/>
      <c r="G7" s="112">
        <f>SUM(G10+G14+G8)</f>
        <v>4676864</v>
      </c>
    </row>
    <row r="8" spans="1:7" s="1" customFormat="1" ht="15.75" customHeight="1">
      <c r="A8" s="108"/>
      <c r="B8" s="109" t="s">
        <v>88</v>
      </c>
      <c r="C8" s="108" t="s">
        <v>5</v>
      </c>
      <c r="D8" s="110"/>
      <c r="E8" s="112"/>
      <c r="F8" s="111"/>
      <c r="G8" s="113">
        <v>50000</v>
      </c>
    </row>
    <row r="9" spans="1:7" s="1" customFormat="1" ht="15.75" customHeight="1">
      <c r="A9" s="108"/>
      <c r="B9" s="109"/>
      <c r="C9" s="108" t="s">
        <v>91</v>
      </c>
      <c r="D9" s="108" t="s">
        <v>58</v>
      </c>
      <c r="E9" s="112"/>
      <c r="F9" s="111"/>
      <c r="G9" s="112"/>
    </row>
    <row r="10" spans="1:7" s="1" customFormat="1" ht="15.75" customHeight="1">
      <c r="A10" s="108"/>
      <c r="B10" s="108" t="s">
        <v>81</v>
      </c>
      <c r="C10" s="109" t="s">
        <v>26</v>
      </c>
      <c r="D10" s="110"/>
      <c r="E10" s="112"/>
      <c r="F10" s="111"/>
      <c r="G10" s="113">
        <f>SUM(G12)</f>
        <v>3643200</v>
      </c>
    </row>
    <row r="11" spans="1:7" s="1" customFormat="1" ht="15.75" customHeight="1">
      <c r="A11" s="108"/>
      <c r="B11" s="110"/>
      <c r="C11" s="114" t="s">
        <v>82</v>
      </c>
      <c r="D11" s="108" t="s">
        <v>9</v>
      </c>
      <c r="E11" s="112"/>
      <c r="F11" s="111"/>
      <c r="G11" s="115"/>
    </row>
    <row r="12" spans="1:7" s="1" customFormat="1" ht="15.75" customHeight="1">
      <c r="A12" s="108"/>
      <c r="B12" s="110"/>
      <c r="C12" s="114" t="s">
        <v>213</v>
      </c>
      <c r="D12" s="108"/>
      <c r="E12" s="113"/>
      <c r="F12" s="111"/>
      <c r="G12" s="113">
        <v>3643200</v>
      </c>
    </row>
    <row r="13" spans="1:7" s="1" customFormat="1" ht="15.75" customHeight="1">
      <c r="A13" s="108"/>
      <c r="B13" s="110"/>
      <c r="C13" s="114" t="s">
        <v>199</v>
      </c>
      <c r="D13" s="108"/>
      <c r="E13" s="113">
        <v>0</v>
      </c>
      <c r="F13" s="111"/>
      <c r="G13" s="112"/>
    </row>
    <row r="14" spans="1:7" s="1" customFormat="1" ht="15.75" customHeight="1">
      <c r="A14" s="108"/>
      <c r="B14" s="108" t="s">
        <v>83</v>
      </c>
      <c r="C14" s="109" t="s">
        <v>70</v>
      </c>
      <c r="D14" s="110"/>
      <c r="E14" s="112"/>
      <c r="F14" s="111"/>
      <c r="G14" s="113">
        <f>SUM(G15)</f>
        <v>983664</v>
      </c>
    </row>
    <row r="15" spans="1:7" s="1" customFormat="1" ht="15.75" customHeight="1">
      <c r="A15" s="108"/>
      <c r="B15" s="110"/>
      <c r="C15" s="114" t="s">
        <v>84</v>
      </c>
      <c r="D15" s="108" t="s">
        <v>68</v>
      </c>
      <c r="E15" s="112"/>
      <c r="F15" s="111"/>
      <c r="G15" s="113">
        <v>983664</v>
      </c>
    </row>
    <row r="16" spans="1:7" s="1" customFormat="1" ht="15.75" customHeight="1">
      <c r="A16" s="108"/>
      <c r="B16" s="110"/>
      <c r="C16" s="110"/>
      <c r="D16" s="110"/>
      <c r="E16" s="112"/>
      <c r="F16" s="111"/>
      <c r="G16" s="116"/>
    </row>
    <row r="17" spans="1:7" s="1" customFormat="1" ht="15.75" customHeight="1">
      <c r="A17" s="105" t="s">
        <v>54</v>
      </c>
      <c r="B17" s="117"/>
      <c r="C17" s="117"/>
      <c r="D17" s="117"/>
      <c r="E17" s="107"/>
      <c r="F17" s="118">
        <v>4</v>
      </c>
      <c r="G17" s="119">
        <f>SUM(G18+G32+G36)</f>
        <v>17753693</v>
      </c>
    </row>
    <row r="18" spans="1:7" s="1" customFormat="1" ht="15.75">
      <c r="A18" s="100" t="s">
        <v>154</v>
      </c>
      <c r="B18" s="120" t="s">
        <v>55</v>
      </c>
      <c r="C18" s="115"/>
      <c r="D18" s="100"/>
      <c r="E18" s="136"/>
      <c r="F18" s="121"/>
      <c r="G18" s="122">
        <f>SUM(G19+G28+G31)</f>
        <v>14791076</v>
      </c>
    </row>
    <row r="19" spans="1:7" s="1" customFormat="1" ht="15.75">
      <c r="A19" s="100"/>
      <c r="B19" s="100" t="s">
        <v>85</v>
      </c>
      <c r="C19" s="115" t="s">
        <v>86</v>
      </c>
      <c r="D19" s="100"/>
      <c r="E19" s="136"/>
      <c r="F19" s="121"/>
      <c r="G19" s="122">
        <f>SUM(G20:G26)</f>
        <v>13132392</v>
      </c>
    </row>
    <row r="20" spans="1:7" s="1" customFormat="1" ht="15.75">
      <c r="A20" s="100"/>
      <c r="B20" s="100"/>
      <c r="C20" s="115" t="s">
        <v>96</v>
      </c>
      <c r="D20" s="100" t="s">
        <v>7</v>
      </c>
      <c r="E20" s="137"/>
      <c r="F20" s="123"/>
      <c r="G20" s="122">
        <v>10316952</v>
      </c>
    </row>
    <row r="21" spans="1:7" s="1" customFormat="1" ht="15.75">
      <c r="A21" s="100"/>
      <c r="B21" s="100"/>
      <c r="C21" s="115" t="s">
        <v>96</v>
      </c>
      <c r="D21" s="100" t="s">
        <v>200</v>
      </c>
      <c r="E21" s="137"/>
      <c r="F21" s="123"/>
      <c r="G21" s="122">
        <v>1315440</v>
      </c>
    </row>
    <row r="22" spans="1:7" s="1" customFormat="1" ht="15.75">
      <c r="A22" s="100"/>
      <c r="B22" s="100"/>
      <c r="C22" s="115" t="s">
        <v>97</v>
      </c>
      <c r="D22" s="100" t="s">
        <v>56</v>
      </c>
      <c r="E22" s="137"/>
      <c r="F22" s="123"/>
      <c r="G22" s="122">
        <v>100000</v>
      </c>
    </row>
    <row r="23" spans="1:7" s="1" customFormat="1" ht="15.75">
      <c r="A23" s="100"/>
      <c r="B23" s="100"/>
      <c r="C23" s="115" t="s">
        <v>204</v>
      </c>
      <c r="D23" s="108" t="s">
        <v>206</v>
      </c>
      <c r="E23" s="137"/>
      <c r="F23" s="123"/>
      <c r="G23" s="122">
        <v>600000</v>
      </c>
    </row>
    <row r="24" spans="1:7" s="1" customFormat="1" ht="15.75">
      <c r="A24" s="100"/>
      <c r="B24" s="100"/>
      <c r="C24" s="115" t="s">
        <v>205</v>
      </c>
      <c r="D24" s="108" t="s">
        <v>207</v>
      </c>
      <c r="E24" s="137"/>
      <c r="F24" s="123"/>
      <c r="G24" s="122">
        <v>200000</v>
      </c>
    </row>
    <row r="25" spans="1:7" s="1" customFormat="1" ht="15.75">
      <c r="A25" s="100"/>
      <c r="B25" s="100"/>
      <c r="C25" s="115" t="s">
        <v>98</v>
      </c>
      <c r="D25" s="100" t="s">
        <v>11</v>
      </c>
      <c r="E25" s="137"/>
      <c r="F25" s="123"/>
      <c r="G25" s="122">
        <v>300000</v>
      </c>
    </row>
    <row r="26" spans="1:7" s="1" customFormat="1" ht="15.75">
      <c r="A26" s="100"/>
      <c r="B26" s="100"/>
      <c r="C26" s="115" t="s">
        <v>99</v>
      </c>
      <c r="D26" s="100" t="s">
        <v>31</v>
      </c>
      <c r="E26" s="137"/>
      <c r="F26" s="123"/>
      <c r="G26" s="122">
        <v>300000</v>
      </c>
    </row>
    <row r="27" spans="1:7" s="1" customFormat="1" ht="15.75">
      <c r="A27" s="100"/>
      <c r="B27" s="100"/>
      <c r="C27" s="115" t="s">
        <v>191</v>
      </c>
      <c r="D27" s="100" t="s">
        <v>192</v>
      </c>
      <c r="E27" s="137"/>
      <c r="F27" s="123"/>
      <c r="G27" s="122">
        <v>0</v>
      </c>
    </row>
    <row r="28" spans="1:7" s="1" customFormat="1" ht="15.75">
      <c r="A28" s="100"/>
      <c r="B28" s="100" t="s">
        <v>208</v>
      </c>
      <c r="C28" s="115"/>
      <c r="D28" s="124" t="s">
        <v>209</v>
      </c>
      <c r="E28" s="137"/>
      <c r="F28" s="123"/>
      <c r="G28" s="122">
        <f>SUM(G29:G30)</f>
        <v>1587284</v>
      </c>
    </row>
    <row r="29" spans="1:7" s="1" customFormat="1" ht="15.75">
      <c r="A29" s="100"/>
      <c r="B29" s="100"/>
      <c r="C29" s="115"/>
      <c r="D29" s="124" t="s">
        <v>221</v>
      </c>
      <c r="E29" s="137"/>
      <c r="F29" s="123"/>
      <c r="G29" s="122">
        <v>1387284</v>
      </c>
    </row>
    <row r="30" spans="1:7" s="1" customFormat="1" ht="15.75">
      <c r="A30" s="100"/>
      <c r="B30" s="100"/>
      <c r="C30" s="115"/>
      <c r="D30" s="124" t="s">
        <v>222</v>
      </c>
      <c r="E30" s="137"/>
      <c r="F30" s="123"/>
      <c r="G30" s="122">
        <v>200000</v>
      </c>
    </row>
    <row r="31" spans="1:7" s="1" customFormat="1" ht="15.75">
      <c r="A31" s="100"/>
      <c r="B31" s="100" t="s">
        <v>210</v>
      </c>
      <c r="C31" s="115"/>
      <c r="D31" s="124" t="s">
        <v>211</v>
      </c>
      <c r="E31" s="137"/>
      <c r="F31" s="123"/>
      <c r="G31" s="122">
        <v>71400</v>
      </c>
    </row>
    <row r="32" spans="1:7" s="1" customFormat="1" ht="15.75">
      <c r="A32" s="100" t="s">
        <v>87</v>
      </c>
      <c r="B32" s="115"/>
      <c r="C32" s="120" t="s">
        <v>4</v>
      </c>
      <c r="D32" s="100"/>
      <c r="E32" s="136"/>
      <c r="F32" s="121"/>
      <c r="G32" s="125">
        <f>SUM(G33:G35)</f>
        <v>2382617</v>
      </c>
    </row>
    <row r="33" spans="1:7" s="1" customFormat="1" ht="15.75">
      <c r="A33" s="100"/>
      <c r="B33" s="100"/>
      <c r="C33" s="115" t="s">
        <v>100</v>
      </c>
      <c r="D33" s="100" t="s">
        <v>215</v>
      </c>
      <c r="E33" s="136"/>
      <c r="F33" s="121"/>
      <c r="G33" s="122">
        <v>2292617</v>
      </c>
    </row>
    <row r="34" spans="1:7" s="1" customFormat="1" ht="15.75">
      <c r="A34" s="100"/>
      <c r="B34" s="100"/>
      <c r="C34" s="100" t="s">
        <v>148</v>
      </c>
      <c r="D34" s="100" t="s">
        <v>149</v>
      </c>
      <c r="E34" s="136"/>
      <c r="F34" s="121"/>
      <c r="G34" s="122">
        <v>40000</v>
      </c>
    </row>
    <row r="35" spans="1:7" s="1" customFormat="1" ht="15.75">
      <c r="A35" s="100"/>
      <c r="B35" s="100"/>
      <c r="C35" s="100" t="s">
        <v>101</v>
      </c>
      <c r="D35" s="100"/>
      <c r="E35" s="136"/>
      <c r="F35" s="121"/>
      <c r="G35" s="122">
        <v>50000</v>
      </c>
    </row>
    <row r="36" spans="1:7" s="1" customFormat="1" ht="15.75">
      <c r="A36" s="100" t="s">
        <v>80</v>
      </c>
      <c r="B36" s="100" t="s">
        <v>69</v>
      </c>
      <c r="C36" s="115"/>
      <c r="D36" s="100"/>
      <c r="E36" s="136"/>
      <c r="F36" s="121"/>
      <c r="G36" s="125">
        <f>SUM(G37+G46+G48+G43)</f>
        <v>580000</v>
      </c>
    </row>
    <row r="37" spans="1:7" s="1" customFormat="1" ht="15.75">
      <c r="A37" s="100"/>
      <c r="B37" s="100" t="s">
        <v>88</v>
      </c>
      <c r="C37" s="120" t="s">
        <v>5</v>
      </c>
      <c r="D37" s="120"/>
      <c r="E37" s="136"/>
      <c r="F37" s="121"/>
      <c r="G37" s="125">
        <f>SUM(G38)</f>
        <v>120000</v>
      </c>
    </row>
    <row r="38" spans="1:7" s="1" customFormat="1" ht="15.75">
      <c r="A38" s="100"/>
      <c r="B38" s="100"/>
      <c r="C38" s="120" t="s">
        <v>89</v>
      </c>
      <c r="D38" s="120" t="s">
        <v>90</v>
      </c>
      <c r="E38" s="136"/>
      <c r="F38" s="121"/>
      <c r="G38" s="122">
        <v>120000</v>
      </c>
    </row>
    <row r="39" spans="1:7" s="1" customFormat="1" ht="15.75">
      <c r="A39" s="100"/>
      <c r="B39" s="100"/>
      <c r="C39" s="100" t="s">
        <v>102</v>
      </c>
      <c r="D39" s="100" t="s">
        <v>8</v>
      </c>
      <c r="E39" s="122">
        <v>10000</v>
      </c>
      <c r="F39" s="115"/>
      <c r="G39" s="115"/>
    </row>
    <row r="40" spans="1:7" s="1" customFormat="1" ht="15.75">
      <c r="A40" s="100"/>
      <c r="B40" s="100"/>
      <c r="C40" s="100" t="s">
        <v>103</v>
      </c>
      <c r="D40" s="100" t="s">
        <v>10</v>
      </c>
      <c r="E40" s="122">
        <v>50000</v>
      </c>
      <c r="F40" s="115"/>
      <c r="G40" s="115"/>
    </row>
    <row r="41" spans="1:7" s="1" customFormat="1" ht="15.75">
      <c r="A41" s="100"/>
      <c r="B41" s="100"/>
      <c r="C41" s="100" t="s">
        <v>103</v>
      </c>
      <c r="D41" s="100" t="s">
        <v>13</v>
      </c>
      <c r="E41" s="122">
        <v>40000</v>
      </c>
      <c r="F41" s="115"/>
      <c r="G41" s="115"/>
    </row>
    <row r="42" spans="1:7" s="1" customFormat="1" ht="15.75">
      <c r="A42" s="100"/>
      <c r="B42" s="100"/>
      <c r="C42" s="100" t="s">
        <v>104</v>
      </c>
      <c r="D42" s="100" t="s">
        <v>105</v>
      </c>
      <c r="E42" s="122">
        <v>20000</v>
      </c>
      <c r="F42" s="115"/>
      <c r="G42" s="115"/>
    </row>
    <row r="43" spans="1:7" s="1" customFormat="1" ht="15.75">
      <c r="A43" s="100"/>
      <c r="B43" s="100" t="s">
        <v>81</v>
      </c>
      <c r="C43" s="100" t="s">
        <v>59</v>
      </c>
      <c r="D43" s="100"/>
      <c r="E43" s="122"/>
      <c r="F43" s="115"/>
      <c r="G43" s="125">
        <v>420000</v>
      </c>
    </row>
    <row r="44" spans="1:7" s="1" customFormat="1" ht="15.75">
      <c r="A44" s="100"/>
      <c r="B44" s="100"/>
      <c r="C44" s="100" t="s">
        <v>178</v>
      </c>
      <c r="D44" s="100"/>
      <c r="E44" s="122"/>
      <c r="F44" s="115"/>
      <c r="G44" s="122"/>
    </row>
    <row r="45" spans="1:7" s="1" customFormat="1" ht="15.75">
      <c r="A45" s="100"/>
      <c r="B45" s="100"/>
      <c r="C45" s="100" t="s">
        <v>220</v>
      </c>
      <c r="D45" s="100"/>
      <c r="E45" s="122"/>
      <c r="F45" s="115"/>
      <c r="G45" s="122"/>
    </row>
    <row r="46" spans="1:7" s="1" customFormat="1" ht="15.75">
      <c r="A46" s="100"/>
      <c r="B46" s="100" t="s">
        <v>231</v>
      </c>
      <c r="C46" s="120" t="s">
        <v>65</v>
      </c>
      <c r="D46" s="101"/>
      <c r="E46" s="130"/>
      <c r="F46" s="126"/>
      <c r="G46" s="125">
        <v>20000</v>
      </c>
    </row>
    <row r="47" spans="1:7" s="1" customFormat="1" ht="15.75">
      <c r="A47" s="100"/>
      <c r="B47" s="100"/>
      <c r="C47" s="120"/>
      <c r="D47" s="100" t="s">
        <v>66</v>
      </c>
      <c r="E47" s="137"/>
      <c r="F47" s="123"/>
      <c r="G47" s="122">
        <v>20000</v>
      </c>
    </row>
    <row r="48" spans="1:7" s="1" customFormat="1" ht="15.75">
      <c r="A48" s="100"/>
      <c r="B48" s="100" t="s">
        <v>83</v>
      </c>
      <c r="C48" s="120" t="s">
        <v>67</v>
      </c>
      <c r="D48" s="115"/>
      <c r="E48" s="137"/>
      <c r="F48" s="123"/>
      <c r="G48" s="125">
        <v>20000</v>
      </c>
    </row>
    <row r="49" spans="1:7" s="1" customFormat="1" ht="15.75">
      <c r="A49" s="100"/>
      <c r="B49" s="100"/>
      <c r="C49" s="100" t="s">
        <v>68</v>
      </c>
      <c r="D49" s="100"/>
      <c r="E49" s="130"/>
      <c r="F49" s="126"/>
      <c r="G49" s="122">
        <v>20000</v>
      </c>
    </row>
    <row r="50" spans="1:7" s="1" customFormat="1" ht="15.75">
      <c r="A50" s="100"/>
      <c r="B50" s="100"/>
      <c r="C50" s="100"/>
      <c r="D50" s="100"/>
      <c r="E50" s="130"/>
      <c r="F50" s="126"/>
      <c r="G50" s="122"/>
    </row>
    <row r="51" spans="1:7" s="1" customFormat="1" ht="15.75">
      <c r="A51" s="105" t="s">
        <v>57</v>
      </c>
      <c r="B51" s="117"/>
      <c r="C51" s="117"/>
      <c r="D51" s="117"/>
      <c r="E51" s="138"/>
      <c r="F51" s="127"/>
      <c r="G51" s="119">
        <f>SUM(G52+G92)</f>
        <v>6112448</v>
      </c>
    </row>
    <row r="52" spans="1:7" s="1" customFormat="1" ht="15.75">
      <c r="A52" s="100" t="s">
        <v>80</v>
      </c>
      <c r="B52" s="100" t="s">
        <v>69</v>
      </c>
      <c r="C52" s="100"/>
      <c r="D52" s="100"/>
      <c r="E52" s="136"/>
      <c r="F52" s="121"/>
      <c r="G52" s="122">
        <f>SUM(G53+G65+G70+G89)</f>
        <v>4858016</v>
      </c>
    </row>
    <row r="53" spans="1:7" s="1" customFormat="1" ht="15.75">
      <c r="A53" s="100"/>
      <c r="B53" s="100" t="s">
        <v>88</v>
      </c>
      <c r="C53" s="120" t="s">
        <v>5</v>
      </c>
      <c r="D53" s="120"/>
      <c r="E53" s="137"/>
      <c r="F53" s="123"/>
      <c r="G53" s="122">
        <f>SUM(G55:G59)</f>
        <v>1090866</v>
      </c>
    </row>
    <row r="54" spans="1:7" s="1" customFormat="1" ht="15.75">
      <c r="A54" s="100"/>
      <c r="B54" s="100"/>
      <c r="C54" s="120" t="s">
        <v>91</v>
      </c>
      <c r="D54" s="120" t="s">
        <v>58</v>
      </c>
      <c r="E54" s="137"/>
      <c r="F54" s="123"/>
      <c r="G54" s="122">
        <f>SUM(G55:G58)</f>
        <v>1090866</v>
      </c>
    </row>
    <row r="55" spans="1:7" s="1" customFormat="1" ht="15.75">
      <c r="A55" s="100"/>
      <c r="B55" s="100"/>
      <c r="C55" s="100" t="s">
        <v>106</v>
      </c>
      <c r="D55" s="100" t="s">
        <v>12</v>
      </c>
      <c r="E55" s="130"/>
      <c r="F55" s="126"/>
      <c r="G55" s="122">
        <v>55000</v>
      </c>
    </row>
    <row r="56" spans="1:7" s="1" customFormat="1" ht="15.75">
      <c r="A56" s="100"/>
      <c r="B56" s="100"/>
      <c r="C56" s="100" t="s">
        <v>107</v>
      </c>
      <c r="D56" s="100" t="s">
        <v>6</v>
      </c>
      <c r="E56" s="130"/>
      <c r="F56" s="126"/>
      <c r="G56" s="122">
        <v>70866</v>
      </c>
    </row>
    <row r="57" spans="1:7" s="1" customFormat="1" ht="15.75">
      <c r="A57" s="100"/>
      <c r="B57" s="100"/>
      <c r="C57" s="100" t="s">
        <v>108</v>
      </c>
      <c r="D57" s="100" t="s">
        <v>109</v>
      </c>
      <c r="E57" s="130"/>
      <c r="F57" s="126"/>
      <c r="G57" s="122">
        <v>60000</v>
      </c>
    </row>
    <row r="58" spans="1:7" s="1" customFormat="1" ht="15.75">
      <c r="A58" s="100"/>
      <c r="B58" s="100"/>
      <c r="C58" s="100" t="s">
        <v>110</v>
      </c>
      <c r="D58" s="100" t="s">
        <v>58</v>
      </c>
      <c r="E58" s="130"/>
      <c r="F58" s="126"/>
      <c r="G58" s="122">
        <v>905000</v>
      </c>
    </row>
    <row r="59" spans="1:7" s="1" customFormat="1" ht="15.75">
      <c r="A59" s="100"/>
      <c r="B59" s="100"/>
      <c r="C59" s="115"/>
      <c r="D59" s="115" t="s">
        <v>160</v>
      </c>
      <c r="E59" s="122">
        <v>30000</v>
      </c>
      <c r="F59" s="115"/>
      <c r="G59" s="115"/>
    </row>
    <row r="60" spans="1:7" s="1" customFormat="1" ht="15.75">
      <c r="A60" s="100"/>
      <c r="B60" s="100"/>
      <c r="C60" s="100"/>
      <c r="D60" s="100" t="s">
        <v>197</v>
      </c>
      <c r="E60" s="136">
        <v>70000</v>
      </c>
      <c r="F60" s="128"/>
      <c r="G60" s="122"/>
    </row>
    <row r="61" spans="1:7" s="1" customFormat="1" ht="15.75">
      <c r="A61" s="100"/>
      <c r="B61" s="100"/>
      <c r="C61" s="100"/>
      <c r="D61" s="100" t="s">
        <v>217</v>
      </c>
      <c r="E61" s="136">
        <v>25000</v>
      </c>
      <c r="F61" s="128"/>
      <c r="G61" s="122"/>
    </row>
    <row r="62" spans="1:7" s="1" customFormat="1" ht="15.75">
      <c r="A62" s="100"/>
      <c r="B62" s="100"/>
      <c r="C62" s="100"/>
      <c r="D62" s="100" t="s">
        <v>216</v>
      </c>
      <c r="E62" s="136">
        <v>350000</v>
      </c>
      <c r="F62" s="128"/>
      <c r="G62" s="122"/>
    </row>
    <row r="63" spans="1:7" s="1" customFormat="1" ht="15.75">
      <c r="A63" s="100"/>
      <c r="B63" s="100"/>
      <c r="C63" s="100"/>
      <c r="D63" s="100" t="s">
        <v>223</v>
      </c>
      <c r="E63" s="136">
        <v>30000</v>
      </c>
      <c r="F63" s="128"/>
      <c r="G63" s="122"/>
    </row>
    <row r="64" spans="1:7" s="1" customFormat="1" ht="15.75">
      <c r="A64" s="100"/>
      <c r="B64" s="100"/>
      <c r="C64" s="100"/>
      <c r="D64" s="100" t="s">
        <v>184</v>
      </c>
      <c r="E64" s="136">
        <v>400000</v>
      </c>
      <c r="F64" s="128"/>
      <c r="G64" s="122"/>
    </row>
    <row r="65" spans="1:7" s="1" customFormat="1" ht="15.75" customHeight="1">
      <c r="A65" s="100"/>
      <c r="B65" s="100" t="s">
        <v>92</v>
      </c>
      <c r="C65" s="120" t="s">
        <v>60</v>
      </c>
      <c r="D65" s="115"/>
      <c r="E65" s="137"/>
      <c r="F65" s="123"/>
      <c r="G65" s="122">
        <f>SUM(G68+G66)</f>
        <v>100000</v>
      </c>
    </row>
    <row r="66" spans="1:7" s="1" customFormat="1" ht="15.75" customHeight="1">
      <c r="A66" s="100"/>
      <c r="B66" s="100"/>
      <c r="C66" s="100" t="s">
        <v>112</v>
      </c>
      <c r="D66" s="115" t="s">
        <v>113</v>
      </c>
      <c r="E66" s="137"/>
      <c r="F66" s="123"/>
      <c r="G66" s="122">
        <v>40000</v>
      </c>
    </row>
    <row r="67" spans="1:7" s="1" customFormat="1" ht="15.75" customHeight="1">
      <c r="A67" s="100"/>
      <c r="B67" s="100"/>
      <c r="C67" s="100"/>
      <c r="D67" s="115" t="s">
        <v>179</v>
      </c>
      <c r="E67" s="137"/>
      <c r="F67" s="123"/>
      <c r="G67" s="122"/>
    </row>
    <row r="68" spans="1:7" s="1" customFormat="1" ht="15.75">
      <c r="A68" s="100"/>
      <c r="B68" s="100"/>
      <c r="C68" s="100" t="s">
        <v>111</v>
      </c>
      <c r="D68" s="100" t="s">
        <v>15</v>
      </c>
      <c r="E68" s="130"/>
      <c r="F68" s="126"/>
      <c r="G68" s="122">
        <v>60000</v>
      </c>
    </row>
    <row r="69" spans="1:7" s="1" customFormat="1" ht="15.75">
      <c r="A69" s="100"/>
      <c r="B69" s="100"/>
      <c r="C69" s="100"/>
      <c r="D69" s="100" t="s">
        <v>161</v>
      </c>
      <c r="E69" s="130"/>
      <c r="F69" s="126"/>
      <c r="G69" s="122"/>
    </row>
    <row r="70" spans="1:7" s="1" customFormat="1" ht="15.75">
      <c r="A70" s="100"/>
      <c r="B70" s="100" t="s">
        <v>81</v>
      </c>
      <c r="C70" s="100" t="s">
        <v>59</v>
      </c>
      <c r="D70" s="100"/>
      <c r="E70" s="130"/>
      <c r="F70" s="126"/>
      <c r="G70" s="122">
        <f>SUM(G71+G75+G78)</f>
        <v>2915150</v>
      </c>
    </row>
    <row r="71" spans="1:7" s="1" customFormat="1" ht="15.75">
      <c r="A71" s="100"/>
      <c r="B71" s="100"/>
      <c r="C71" s="115" t="s">
        <v>93</v>
      </c>
      <c r="D71" s="120" t="s">
        <v>61</v>
      </c>
      <c r="E71" s="130"/>
      <c r="F71" s="126"/>
      <c r="G71" s="122">
        <v>980000</v>
      </c>
    </row>
    <row r="72" spans="1:7" s="1" customFormat="1" ht="15.75">
      <c r="A72" s="100"/>
      <c r="B72" s="100"/>
      <c r="C72" s="100"/>
      <c r="D72" s="100" t="s">
        <v>16</v>
      </c>
      <c r="E72" s="122"/>
      <c r="F72" s="122"/>
      <c r="G72" s="115"/>
    </row>
    <row r="73" spans="1:7" s="1" customFormat="1" ht="15.75">
      <c r="A73" s="100"/>
      <c r="B73" s="100"/>
      <c r="C73" s="100"/>
      <c r="D73" s="100" t="s">
        <v>17</v>
      </c>
      <c r="E73" s="122"/>
      <c r="F73" s="122"/>
      <c r="G73" s="115"/>
    </row>
    <row r="74" spans="1:8" s="1" customFormat="1" ht="15.75">
      <c r="A74" s="100"/>
      <c r="B74" s="100"/>
      <c r="C74" s="100"/>
      <c r="D74" s="100" t="s">
        <v>18</v>
      </c>
      <c r="E74" s="122"/>
      <c r="F74" s="122"/>
      <c r="G74" s="115"/>
      <c r="H74" s="67"/>
    </row>
    <row r="75" spans="1:8" s="1" customFormat="1" ht="15.75">
      <c r="A75" s="100"/>
      <c r="B75" s="100"/>
      <c r="C75" s="115" t="s">
        <v>94</v>
      </c>
      <c r="D75" s="120" t="s">
        <v>62</v>
      </c>
      <c r="E75" s="130"/>
      <c r="F75" s="126"/>
      <c r="G75" s="122">
        <v>300000</v>
      </c>
      <c r="H75" s="67"/>
    </row>
    <row r="76" spans="1:8" s="1" customFormat="1" ht="15.75">
      <c r="A76" s="100"/>
      <c r="B76" s="100"/>
      <c r="C76" s="115"/>
      <c r="D76" s="100" t="s">
        <v>201</v>
      </c>
      <c r="E76" s="136">
        <v>200000</v>
      </c>
      <c r="F76" s="128"/>
      <c r="G76" s="122"/>
      <c r="H76" s="67"/>
    </row>
    <row r="77" spans="1:7" s="1" customFormat="1" ht="15.75">
      <c r="A77" s="100"/>
      <c r="B77" s="100"/>
      <c r="C77" s="100"/>
      <c r="D77" s="100" t="s">
        <v>32</v>
      </c>
      <c r="E77" s="136">
        <v>100000</v>
      </c>
      <c r="F77" s="126"/>
      <c r="G77" s="122"/>
    </row>
    <row r="78" spans="1:7" s="1" customFormat="1" ht="15.75">
      <c r="A78" s="100"/>
      <c r="B78" s="100"/>
      <c r="C78" s="115" t="s">
        <v>95</v>
      </c>
      <c r="D78" s="120" t="s">
        <v>63</v>
      </c>
      <c r="E78" s="130"/>
      <c r="F78" s="126"/>
      <c r="G78" s="122">
        <v>1635150</v>
      </c>
    </row>
    <row r="79" spans="1:7" s="1" customFormat="1" ht="15.75">
      <c r="A79" s="100"/>
      <c r="B79" s="100"/>
      <c r="C79" s="100"/>
      <c r="D79" s="100" t="s">
        <v>33</v>
      </c>
      <c r="E79" s="136">
        <v>10000</v>
      </c>
      <c r="F79" s="128"/>
      <c r="G79" s="122"/>
    </row>
    <row r="80" spans="1:7" s="1" customFormat="1" ht="15.75">
      <c r="A80" s="100"/>
      <c r="B80" s="100"/>
      <c r="C80" s="100"/>
      <c r="D80" s="100" t="s">
        <v>34</v>
      </c>
      <c r="E80" s="136">
        <v>10000</v>
      </c>
      <c r="F80" s="128"/>
      <c r="G80" s="122"/>
    </row>
    <row r="81" spans="1:7" s="1" customFormat="1" ht="15.75">
      <c r="A81" s="100"/>
      <c r="B81" s="100"/>
      <c r="C81" s="100"/>
      <c r="D81" s="100" t="s">
        <v>35</v>
      </c>
      <c r="E81" s="136">
        <v>25000</v>
      </c>
      <c r="F81" s="128"/>
      <c r="G81" s="122"/>
    </row>
    <row r="82" spans="1:7" s="1" customFormat="1" ht="15.75">
      <c r="A82" s="100"/>
      <c r="B82" s="100"/>
      <c r="C82" s="100"/>
      <c r="D82" s="100" t="s">
        <v>36</v>
      </c>
      <c r="E82" s="136">
        <v>37000</v>
      </c>
      <c r="F82" s="128"/>
      <c r="G82" s="122"/>
    </row>
    <row r="83" spans="1:7" s="1" customFormat="1" ht="15.75">
      <c r="A83" s="100"/>
      <c r="B83" s="100"/>
      <c r="C83" s="100"/>
      <c r="D83" s="100" t="s">
        <v>37</v>
      </c>
      <c r="E83" s="136">
        <v>35000</v>
      </c>
      <c r="F83" s="128"/>
      <c r="G83" s="122"/>
    </row>
    <row r="84" spans="1:7" s="1" customFormat="1" ht="15.75">
      <c r="A84" s="100"/>
      <c r="B84" s="100"/>
      <c r="C84" s="100"/>
      <c r="D84" s="100" t="s">
        <v>64</v>
      </c>
      <c r="E84" s="136">
        <v>160000</v>
      </c>
      <c r="F84" s="128"/>
      <c r="G84" s="122"/>
    </row>
    <row r="85" spans="1:7" s="1" customFormat="1" ht="15.75">
      <c r="A85" s="100"/>
      <c r="B85" s="100"/>
      <c r="C85" s="100"/>
      <c r="D85" s="100" t="s">
        <v>162</v>
      </c>
      <c r="E85" s="136">
        <v>10000</v>
      </c>
      <c r="F85" s="128"/>
      <c r="G85" s="122"/>
    </row>
    <row r="86" spans="1:7" s="1" customFormat="1" ht="15.75">
      <c r="A86" s="100"/>
      <c r="B86" s="100"/>
      <c r="C86" s="100"/>
      <c r="D86" s="100" t="s">
        <v>218</v>
      </c>
      <c r="E86" s="136">
        <v>1028150</v>
      </c>
      <c r="F86" s="128"/>
      <c r="G86" s="122"/>
    </row>
    <row r="87" spans="1:7" s="1" customFormat="1" ht="15.75">
      <c r="A87" s="100"/>
      <c r="B87" s="100"/>
      <c r="C87" s="100"/>
      <c r="D87" s="100" t="s">
        <v>227</v>
      </c>
      <c r="E87" s="136">
        <v>120000</v>
      </c>
      <c r="F87" s="128"/>
      <c r="G87" s="122"/>
    </row>
    <row r="88" spans="1:7" s="1" customFormat="1" ht="15.75">
      <c r="A88" s="100"/>
      <c r="B88" s="100"/>
      <c r="C88" s="100"/>
      <c r="D88" s="100" t="s">
        <v>150</v>
      </c>
      <c r="E88" s="136">
        <v>200000</v>
      </c>
      <c r="F88" s="128"/>
      <c r="G88" s="122"/>
    </row>
    <row r="89" spans="1:7" s="1" customFormat="1" ht="15.75">
      <c r="A89" s="100"/>
      <c r="B89" s="100" t="s">
        <v>83</v>
      </c>
      <c r="C89" s="120" t="s">
        <v>67</v>
      </c>
      <c r="D89" s="115"/>
      <c r="E89" s="130"/>
      <c r="F89" s="126"/>
      <c r="G89" s="122">
        <f>SUM(G90:G91)</f>
        <v>752000</v>
      </c>
    </row>
    <row r="90" spans="1:7" s="1" customFormat="1" ht="15.75">
      <c r="A90" s="100"/>
      <c r="B90" s="100"/>
      <c r="C90" s="129" t="s">
        <v>84</v>
      </c>
      <c r="D90" s="100" t="s">
        <v>68</v>
      </c>
      <c r="E90" s="130"/>
      <c r="F90" s="126"/>
      <c r="G90" s="122">
        <v>750000</v>
      </c>
    </row>
    <row r="91" spans="1:7" s="1" customFormat="1" ht="15.75">
      <c r="A91" s="100"/>
      <c r="B91" s="100"/>
      <c r="C91" s="129" t="s">
        <v>176</v>
      </c>
      <c r="D91" s="100" t="s">
        <v>177</v>
      </c>
      <c r="E91" s="130"/>
      <c r="F91" s="126"/>
      <c r="G91" s="122">
        <v>2000</v>
      </c>
    </row>
    <row r="92" spans="1:7" s="1" customFormat="1" ht="15.75">
      <c r="A92" s="110" t="s">
        <v>158</v>
      </c>
      <c r="B92" s="110" t="s">
        <v>122</v>
      </c>
      <c r="C92" s="108"/>
      <c r="D92" s="100"/>
      <c r="E92" s="130"/>
      <c r="F92" s="126"/>
      <c r="G92" s="122">
        <f>SUM(G96+G94+G93)</f>
        <v>1254432</v>
      </c>
    </row>
    <row r="93" spans="1:7" s="1" customFormat="1" ht="15.75">
      <c r="A93" s="110"/>
      <c r="B93" s="110"/>
      <c r="C93" s="110" t="s">
        <v>193</v>
      </c>
      <c r="D93" s="100" t="s">
        <v>194</v>
      </c>
      <c r="E93" s="130"/>
      <c r="F93" s="126"/>
      <c r="G93" s="122">
        <v>0</v>
      </c>
    </row>
    <row r="94" spans="1:7" s="1" customFormat="1" ht="15.75">
      <c r="A94" s="100"/>
      <c r="B94" s="115"/>
      <c r="C94" s="110" t="s">
        <v>185</v>
      </c>
      <c r="D94" s="108" t="s">
        <v>186</v>
      </c>
      <c r="E94" s="130"/>
      <c r="F94" s="126"/>
      <c r="G94" s="122">
        <v>987742</v>
      </c>
    </row>
    <row r="95" spans="1:7" s="1" customFormat="1" ht="15.75">
      <c r="A95" s="100"/>
      <c r="B95" s="100"/>
      <c r="C95" s="129"/>
      <c r="D95" s="100" t="s">
        <v>228</v>
      </c>
      <c r="E95" s="130"/>
      <c r="F95" s="130"/>
      <c r="G95" s="122"/>
    </row>
    <row r="96" spans="1:7" s="1" customFormat="1" ht="15.75">
      <c r="A96" s="100"/>
      <c r="B96" s="100"/>
      <c r="C96" s="131" t="s">
        <v>187</v>
      </c>
      <c r="D96" s="114" t="s">
        <v>188</v>
      </c>
      <c r="E96" s="130"/>
      <c r="F96" s="126"/>
      <c r="G96" s="122">
        <v>266690</v>
      </c>
    </row>
    <row r="97" spans="1:7" s="1" customFormat="1" ht="15.75">
      <c r="A97" s="100"/>
      <c r="B97" s="100"/>
      <c r="C97" s="129"/>
      <c r="D97" s="100"/>
      <c r="E97" s="130"/>
      <c r="F97" s="126"/>
      <c r="G97" s="122"/>
    </row>
    <row r="98" spans="1:7" s="1" customFormat="1" ht="15.75">
      <c r="A98" s="100"/>
      <c r="B98" s="100"/>
      <c r="C98" s="120"/>
      <c r="D98" s="100"/>
      <c r="E98" s="137"/>
      <c r="F98" s="123"/>
      <c r="G98" s="122"/>
    </row>
    <row r="99" spans="1:7" s="1" customFormat="1" ht="15.75">
      <c r="A99" s="100"/>
      <c r="B99" s="100"/>
      <c r="C99" s="115"/>
      <c r="D99" s="115"/>
      <c r="E99" s="137"/>
      <c r="F99" s="123"/>
      <c r="G99" s="122"/>
    </row>
    <row r="100" spans="1:7" s="4" customFormat="1" ht="21.75" customHeight="1">
      <c r="A100" s="132" t="s">
        <v>0</v>
      </c>
      <c r="B100" s="132"/>
      <c r="C100" s="132"/>
      <c r="D100" s="132"/>
      <c r="E100" s="119"/>
      <c r="F100" s="132"/>
      <c r="G100" s="119">
        <f>SUM(G6+G17+G51)</f>
        <v>28543005</v>
      </c>
    </row>
    <row r="101" spans="1:7" s="4" customFormat="1" ht="18" customHeight="1">
      <c r="A101" s="133" t="s">
        <v>3</v>
      </c>
      <c r="B101" s="133"/>
      <c r="C101" s="133"/>
      <c r="D101" s="133"/>
      <c r="E101" s="125"/>
      <c r="F101" s="134">
        <v>4</v>
      </c>
      <c r="G101" s="145"/>
    </row>
    <row r="103" spans="1:2" ht="12.75">
      <c r="A103" s="9"/>
      <c r="B103" s="66"/>
    </row>
    <row r="104" ht="12.75">
      <c r="A104" s="9"/>
    </row>
    <row r="105" ht="12.75">
      <c r="A105" s="9"/>
    </row>
  </sheetData>
  <sheetProtection/>
  <mergeCells count="3">
    <mergeCell ref="A1:F1"/>
    <mergeCell ref="A2:G2"/>
    <mergeCell ref="A3:G3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  <rowBreaks count="1" manualBreakCount="1">
    <brk id="7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workbookViewId="0" topLeftCell="A1">
      <selection activeCell="A1" sqref="A1:I1"/>
    </sheetView>
  </sheetViews>
  <sheetFormatPr defaultColWidth="9.140625" defaultRowHeight="12.75"/>
  <cols>
    <col min="1" max="1" width="13.421875" style="0" customWidth="1"/>
    <col min="2" max="2" width="20.57421875" style="0" customWidth="1"/>
    <col min="3" max="3" width="9.7109375" style="0" bestFit="1" customWidth="1"/>
    <col min="5" max="5" width="10.7109375" style="0" bestFit="1" customWidth="1"/>
    <col min="6" max="6" width="19.8515625" style="0" customWidth="1"/>
    <col min="7" max="7" width="11.140625" style="0" customWidth="1"/>
    <col min="8" max="8" width="9.57421875" style="0" bestFit="1" customWidth="1"/>
  </cols>
  <sheetData>
    <row r="1" spans="1:9" ht="15.75">
      <c r="A1" s="165" t="s">
        <v>237</v>
      </c>
      <c r="B1" s="165"/>
      <c r="C1" s="165"/>
      <c r="D1" s="165"/>
      <c r="E1" s="165"/>
      <c r="F1" s="165"/>
      <c r="G1" s="147"/>
      <c r="H1" s="147"/>
      <c r="I1" s="147"/>
    </row>
    <row r="2" spans="1:9" ht="15.75">
      <c r="A2" s="169" t="s">
        <v>53</v>
      </c>
      <c r="B2" s="169"/>
      <c r="C2" s="169"/>
      <c r="D2" s="169"/>
      <c r="E2" s="169"/>
      <c r="F2" s="169"/>
      <c r="G2" s="157"/>
      <c r="H2" s="157"/>
      <c r="I2" s="157"/>
    </row>
    <row r="3" spans="1:9" ht="15.75">
      <c r="A3" s="163" t="s">
        <v>52</v>
      </c>
      <c r="B3" s="163"/>
      <c r="C3" s="163"/>
      <c r="D3" s="163"/>
      <c r="E3" s="163"/>
      <c r="F3" s="163"/>
      <c r="G3" s="148"/>
      <c r="H3" s="148"/>
      <c r="I3" s="148"/>
    </row>
    <row r="4" spans="1:9" ht="15.75">
      <c r="A4" s="163" t="s">
        <v>219</v>
      </c>
      <c r="B4" s="148"/>
      <c r="C4" s="148"/>
      <c r="D4" s="148"/>
      <c r="E4" s="148"/>
      <c r="F4" s="148"/>
      <c r="G4" s="148"/>
      <c r="H4" s="148"/>
      <c r="I4" s="148"/>
    </row>
    <row r="5" spans="1:9" ht="15.75">
      <c r="A5" s="7"/>
      <c r="B5" s="8"/>
      <c r="C5" s="8"/>
      <c r="D5" s="8"/>
      <c r="E5" s="8"/>
      <c r="F5" s="8"/>
      <c r="G5" s="8"/>
      <c r="H5" s="8"/>
      <c r="I5" s="8"/>
    </row>
    <row r="6" ht="15.75">
      <c r="A6" s="5" t="s">
        <v>24</v>
      </c>
    </row>
    <row r="7" ht="15.75">
      <c r="A7" s="5"/>
    </row>
    <row r="8" ht="12.75">
      <c r="A8" t="s">
        <v>27</v>
      </c>
    </row>
    <row r="10" spans="1:4" ht="12.75">
      <c r="A10" t="s">
        <v>38</v>
      </c>
      <c r="C10" s="66">
        <v>4676864</v>
      </c>
      <c r="D10" s="9" t="s">
        <v>190</v>
      </c>
    </row>
    <row r="11" spans="1:4" ht="12.75">
      <c r="A11" s="9" t="s">
        <v>49</v>
      </c>
      <c r="C11" s="66">
        <v>-4055102</v>
      </c>
      <c r="D11" s="9" t="s">
        <v>190</v>
      </c>
    </row>
    <row r="12" spans="1:7" ht="12.75">
      <c r="A12" s="9" t="s">
        <v>196</v>
      </c>
      <c r="B12" s="9"/>
      <c r="C12" s="89">
        <v>-127980</v>
      </c>
      <c r="D12" s="9" t="s">
        <v>190</v>
      </c>
      <c r="E12" s="9"/>
      <c r="F12" s="9"/>
      <c r="G12" s="9"/>
    </row>
    <row r="13" spans="1:4" ht="12.75">
      <c r="A13" s="74" t="s">
        <v>189</v>
      </c>
      <c r="B13" s="74"/>
      <c r="C13" s="90">
        <f>SUM(C10:C12)</f>
        <v>493782</v>
      </c>
      <c r="D13" s="9" t="s">
        <v>190</v>
      </c>
    </row>
    <row r="14" ht="12.75">
      <c r="A14" s="9"/>
    </row>
    <row r="16" ht="15.75">
      <c r="A16" s="5" t="s">
        <v>25</v>
      </c>
    </row>
    <row r="18" spans="1:7" ht="12.75">
      <c r="A18" s="9" t="s">
        <v>40</v>
      </c>
      <c r="B18" s="9"/>
      <c r="C18" s="9"/>
      <c r="D18" s="9"/>
      <c r="E18" s="9"/>
      <c r="F18" s="9"/>
      <c r="G18" s="9"/>
    </row>
    <row r="19" spans="1:7" ht="12.75">
      <c r="A19" s="9"/>
      <c r="B19" s="9"/>
      <c r="C19" s="9"/>
      <c r="D19" s="9"/>
      <c r="E19" s="9" t="s">
        <v>28</v>
      </c>
      <c r="F19" s="9"/>
      <c r="G19" s="9"/>
    </row>
    <row r="20" spans="1:7" ht="12.75">
      <c r="A20" s="9" t="s">
        <v>41</v>
      </c>
      <c r="B20" s="9"/>
      <c r="C20" s="9"/>
      <c r="D20" s="9"/>
      <c r="E20" s="89">
        <v>23866141</v>
      </c>
      <c r="F20" s="9" t="s">
        <v>190</v>
      </c>
      <c r="G20" s="9"/>
    </row>
    <row r="21" spans="1:7" ht="12.75">
      <c r="A21" s="9" t="s">
        <v>42</v>
      </c>
      <c r="B21" s="9"/>
      <c r="C21" s="9"/>
      <c r="D21" s="9"/>
      <c r="E21" s="89">
        <v>-16729400</v>
      </c>
      <c r="F21" s="9" t="s">
        <v>190</v>
      </c>
      <c r="G21" s="9"/>
    </row>
    <row r="22" spans="1:7" ht="12.75">
      <c r="A22" s="9" t="s">
        <v>147</v>
      </c>
      <c r="B22" s="9"/>
      <c r="C22" s="9"/>
      <c r="D22" s="9"/>
      <c r="E22" s="89">
        <v>-3375366</v>
      </c>
      <c r="F22" s="9" t="s">
        <v>190</v>
      </c>
      <c r="G22" s="9"/>
    </row>
    <row r="23" spans="1:7" ht="12.75">
      <c r="A23" s="9" t="s">
        <v>163</v>
      </c>
      <c r="B23" s="9"/>
      <c r="C23" s="9"/>
      <c r="D23" s="9"/>
      <c r="E23" s="89">
        <v>-2000</v>
      </c>
      <c r="F23" s="9" t="s">
        <v>190</v>
      </c>
      <c r="G23" s="9"/>
    </row>
    <row r="25" spans="1:7" ht="12.75">
      <c r="A25" s="74" t="s">
        <v>43</v>
      </c>
      <c r="B25" s="74"/>
      <c r="C25" s="74"/>
      <c r="D25" s="74"/>
      <c r="E25" s="90">
        <f>SUM(E20:E24)</f>
        <v>3759375</v>
      </c>
      <c r="F25" s="9" t="s">
        <v>190</v>
      </c>
      <c r="G25" s="9"/>
    </row>
    <row r="26" spans="1:7" ht="12.75">
      <c r="A26" s="64"/>
      <c r="B26" s="64"/>
      <c r="C26" s="64"/>
      <c r="D26" s="64"/>
      <c r="E26" s="64"/>
      <c r="F26" s="64"/>
      <c r="G26" s="9"/>
    </row>
    <row r="27" spans="1:7" ht="12.75">
      <c r="A27" s="9"/>
      <c r="B27" s="9"/>
      <c r="C27" s="9" t="s">
        <v>28</v>
      </c>
      <c r="D27" s="9" t="s">
        <v>29</v>
      </c>
      <c r="E27" s="9" t="s">
        <v>30</v>
      </c>
      <c r="F27" s="9" t="s">
        <v>39</v>
      </c>
      <c r="G27" s="9" t="s">
        <v>44</v>
      </c>
    </row>
    <row r="28" spans="1:7" ht="12.75">
      <c r="A28" s="9" t="s">
        <v>45</v>
      </c>
      <c r="B28" s="9"/>
      <c r="C28" s="9">
        <v>2020</v>
      </c>
      <c r="D28" s="10" t="s">
        <v>47</v>
      </c>
      <c r="E28" s="9">
        <v>2021</v>
      </c>
      <c r="F28" s="10" t="s">
        <v>48</v>
      </c>
      <c r="G28" s="9" t="s">
        <v>14</v>
      </c>
    </row>
    <row r="29" spans="1:8" ht="12.75">
      <c r="A29" s="9" t="s">
        <v>19</v>
      </c>
      <c r="B29" s="9"/>
      <c r="C29" s="9">
        <v>14</v>
      </c>
      <c r="D29" s="9">
        <v>9.3</v>
      </c>
      <c r="E29" s="9">
        <v>12</v>
      </c>
      <c r="F29" s="9">
        <v>4</v>
      </c>
      <c r="G29" s="9">
        <f>SUM(D29+F29)</f>
        <v>13.3</v>
      </c>
      <c r="H29" s="64"/>
    </row>
    <row r="30" spans="1:8" ht="12.75">
      <c r="A30" s="9" t="s">
        <v>21</v>
      </c>
      <c r="B30" s="9"/>
      <c r="C30" s="9">
        <v>4</v>
      </c>
      <c r="D30" s="9">
        <v>2.7</v>
      </c>
      <c r="E30" s="9">
        <v>3</v>
      </c>
      <c r="F30" s="9">
        <v>1</v>
      </c>
      <c r="G30" s="9">
        <f>SUM(D30+F30)</f>
        <v>3.7</v>
      </c>
      <c r="H30" s="64"/>
    </row>
    <row r="31" spans="1:8" ht="12.75">
      <c r="A31" s="9" t="s">
        <v>22</v>
      </c>
      <c r="B31" s="9"/>
      <c r="C31" s="9">
        <v>3</v>
      </c>
      <c r="D31" s="9">
        <v>2</v>
      </c>
      <c r="E31" s="9">
        <v>1</v>
      </c>
      <c r="F31" s="9">
        <v>0.3</v>
      </c>
      <c r="G31" s="9">
        <f>SUM(F31+D31)</f>
        <v>2.3</v>
      </c>
      <c r="H31" s="64"/>
    </row>
    <row r="32" spans="1:8" ht="12.75">
      <c r="A32" s="9" t="s">
        <v>20</v>
      </c>
      <c r="B32" s="9"/>
      <c r="C32" s="9">
        <v>4</v>
      </c>
      <c r="D32" s="9">
        <v>2.7</v>
      </c>
      <c r="E32" s="9">
        <v>4</v>
      </c>
      <c r="F32" s="9">
        <v>1.3</v>
      </c>
      <c r="G32" s="9">
        <f>SUM(D32+F32)</f>
        <v>4</v>
      </c>
      <c r="H32" s="64"/>
    </row>
    <row r="33" spans="1:8" ht="12.75">
      <c r="A33" s="9" t="s">
        <v>14</v>
      </c>
      <c r="B33" s="9"/>
      <c r="C33" s="9">
        <f>SUM(C29:C32)</f>
        <v>25</v>
      </c>
      <c r="D33" s="9">
        <f>SUM(D29:D32)</f>
        <v>16.7</v>
      </c>
      <c r="E33" s="9">
        <f>SUM(E29:E32)</f>
        <v>20</v>
      </c>
      <c r="F33" s="9">
        <f>SUM(F29:F32)</f>
        <v>6.6</v>
      </c>
      <c r="G33" s="9">
        <f>SUM(G29:G32)</f>
        <v>23.3</v>
      </c>
      <c r="H33" s="64"/>
    </row>
    <row r="34" spans="1:7" ht="12.75">
      <c r="A34" s="9"/>
      <c r="B34" s="9"/>
      <c r="C34" s="9"/>
      <c r="D34" s="9"/>
      <c r="E34" s="9"/>
      <c r="F34" s="9"/>
      <c r="G34" s="9"/>
    </row>
    <row r="35" spans="1:7" ht="12.75">
      <c r="A35" s="9" t="s">
        <v>229</v>
      </c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 t="s">
        <v>202</v>
      </c>
      <c r="G36" s="9"/>
    </row>
    <row r="37" spans="1:7" ht="12.75">
      <c r="A37" s="9" t="s">
        <v>230</v>
      </c>
      <c r="B37" s="9"/>
      <c r="C37" s="9"/>
      <c r="D37" s="9"/>
      <c r="E37" s="64"/>
      <c r="F37" s="9"/>
      <c r="G37" s="9"/>
    </row>
    <row r="38" spans="1:7" ht="12.75">
      <c r="A38" s="9"/>
      <c r="B38" s="9"/>
      <c r="C38" s="91" t="s">
        <v>198</v>
      </c>
      <c r="D38" s="9"/>
      <c r="E38" s="91"/>
      <c r="F38" s="9"/>
      <c r="G38" s="74"/>
    </row>
    <row r="39" spans="1:8" ht="12.75">
      <c r="A39" s="9" t="s">
        <v>19</v>
      </c>
      <c r="B39" s="9"/>
      <c r="C39" s="89">
        <f>SUM(G29*182538.92)</f>
        <v>2427767.6360000004</v>
      </c>
      <c r="D39" s="9" t="s">
        <v>23</v>
      </c>
      <c r="E39" s="9"/>
      <c r="F39" s="9"/>
      <c r="G39" s="89"/>
      <c r="H39" s="9"/>
    </row>
    <row r="40" spans="1:8" ht="12.75">
      <c r="A40" s="9" t="s">
        <v>21</v>
      </c>
      <c r="B40" s="9"/>
      <c r="C40" s="89">
        <f>SUM(G30*182538.92)</f>
        <v>675394.0040000001</v>
      </c>
      <c r="D40" s="9" t="s">
        <v>23</v>
      </c>
      <c r="E40" s="9"/>
      <c r="F40" s="9"/>
      <c r="G40" s="89"/>
      <c r="H40" s="9"/>
    </row>
    <row r="41" spans="1:8" ht="12.75">
      <c r="A41" s="9" t="s">
        <v>22</v>
      </c>
      <c r="B41" s="9"/>
      <c r="C41" s="89">
        <f>SUM(G31*182538.92)</f>
        <v>419839.516</v>
      </c>
      <c r="D41" s="9" t="s">
        <v>23</v>
      </c>
      <c r="E41" s="9"/>
      <c r="F41" s="9"/>
      <c r="G41" s="89"/>
      <c r="H41" s="9"/>
    </row>
    <row r="42" spans="1:8" ht="12.75">
      <c r="A42" s="9" t="s">
        <v>20</v>
      </c>
      <c r="B42" s="9"/>
      <c r="C42" s="89">
        <f>SUM(G32*182538.92)</f>
        <v>730155.68</v>
      </c>
      <c r="D42" s="9" t="s">
        <v>23</v>
      </c>
      <c r="E42" s="9"/>
      <c r="F42" s="9"/>
      <c r="G42" s="89"/>
      <c r="H42" s="9"/>
    </row>
    <row r="43" spans="1:8" ht="12.75">
      <c r="A43" s="9" t="s">
        <v>46</v>
      </c>
      <c r="B43" s="9"/>
      <c r="C43" s="90">
        <f>SUM(C39:C42)</f>
        <v>4253156.836</v>
      </c>
      <c r="D43" s="9" t="s">
        <v>23</v>
      </c>
      <c r="E43" s="74"/>
      <c r="F43" s="9"/>
      <c r="G43" s="90"/>
      <c r="H43" s="9"/>
    </row>
    <row r="44" ht="12.75">
      <c r="C44" s="66"/>
    </row>
  </sheetData>
  <sheetProtection/>
  <mergeCells count="4">
    <mergeCell ref="A2:I2"/>
    <mergeCell ref="A3:I3"/>
    <mergeCell ref="A4:I4"/>
    <mergeCell ref="A1:I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2021-02-15T07:28:39Z</cp:lastPrinted>
  <dcterms:created xsi:type="dcterms:W3CDTF">2007-08-29T05:53:55Z</dcterms:created>
  <dcterms:modified xsi:type="dcterms:W3CDTF">2021-03-08T13:07:01Z</dcterms:modified>
  <cp:category/>
  <cp:version/>
  <cp:contentType/>
  <cp:contentStatus/>
</cp:coreProperties>
</file>