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ZOLGOSZT\GÖRDÜLŐ FEJLESZTÉSI TERV\2027-2036\Véleményezés\Önk bérleti\85_Balatonhenye\"/>
    </mc:Choice>
  </mc:AlternateContent>
  <xr:revisionPtr revIDLastSave="0" documentId="13_ncr:1_{F520B261-D0BF-4A41-951C-946CECD3F52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lőlap" sheetId="1" r:id="rId1"/>
    <sheet name="Összesítő" sheetId="2" r:id="rId2"/>
    <sheet name="B_IV_1A" sheetId="3" r:id="rId3"/>
    <sheet name="adat" sheetId="7" r:id="rId4"/>
    <sheet name="Kitöltési útmutató" sheetId="4" r:id="rId5"/>
    <sheet name="Megjegyzés" sheetId="5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4" i="3" l="1"/>
  <c r="CD4" i="3"/>
  <c r="CC4" i="3"/>
  <c r="CB4" i="3"/>
  <c r="CA4" i="3"/>
  <c r="BZ4" i="3"/>
  <c r="BY4" i="3"/>
  <c r="BX4" i="3"/>
  <c r="BW4" i="3"/>
  <c r="BV4" i="3"/>
  <c r="BO4" i="3"/>
  <c r="BS4" i="3" s="1"/>
  <c r="BN4" i="3"/>
  <c r="BP4" i="3" s="1"/>
  <c r="BM4" i="3"/>
  <c r="BK4" i="3"/>
  <c r="BL4" i="3" s="1"/>
  <c r="BH4" i="3"/>
  <c r="BI4" i="3" s="1"/>
  <c r="BA4" i="3"/>
  <c r="AZ4" i="3"/>
  <c r="AX4" i="3"/>
  <c r="AR4" i="3"/>
  <c r="BJ4" i="3" s="1"/>
  <c r="AD4" i="3"/>
  <c r="BF4" i="3" s="1"/>
  <c r="BG4" i="3" s="1"/>
  <c r="K4" i="3"/>
  <c r="J4" i="3"/>
  <c r="I4" i="3"/>
  <c r="F4" i="3"/>
  <c r="AE23" i="2" s="1"/>
  <c r="U16" i="7"/>
  <c r="U15" i="7"/>
  <c r="U14" i="7"/>
  <c r="U13" i="7"/>
  <c r="U12" i="7"/>
  <c r="U11" i="7"/>
  <c r="U10" i="7"/>
  <c r="U9" i="7"/>
  <c r="U8" i="7"/>
  <c r="U7" i="7"/>
  <c r="Z6" i="7"/>
  <c r="U6" i="7"/>
  <c r="Z5" i="7"/>
  <c r="U5" i="7"/>
  <c r="Z4" i="7"/>
  <c r="U4" i="7"/>
  <c r="Z3" i="7"/>
  <c r="U3" i="7"/>
  <c r="Z2" i="7"/>
  <c r="U2" i="7"/>
  <c r="CE3" i="3"/>
  <c r="CD3" i="3"/>
  <c r="CC3" i="3"/>
  <c r="CB3" i="3"/>
  <c r="CA3" i="3"/>
  <c r="BZ3" i="3"/>
  <c r="BY3" i="3"/>
  <c r="BX3" i="3"/>
  <c r="BW3" i="3"/>
  <c r="BV3" i="3"/>
  <c r="BO3" i="3"/>
  <c r="BN3" i="3"/>
  <c r="BP3" i="3" s="1"/>
  <c r="BK3" i="3"/>
  <c r="BL3" i="3" s="1"/>
  <c r="BH3" i="3"/>
  <c r="BI3" i="3" s="1"/>
  <c r="BG3" i="3"/>
  <c r="BA3" i="3"/>
  <c r="AZ3" i="3"/>
  <c r="AT51" i="2" s="1"/>
  <c r="AX3" i="3"/>
  <c r="H3" i="3" s="1"/>
  <c r="AR3" i="3"/>
  <c r="BJ3" i="3" s="1"/>
  <c r="BM3" i="3" s="1"/>
  <c r="AD3" i="3"/>
  <c r="BF3" i="3" s="1"/>
  <c r="K3" i="3"/>
  <c r="J3" i="3"/>
  <c r="I3" i="3"/>
  <c r="F3" i="3"/>
  <c r="J53" i="2" s="1"/>
  <c r="U56" i="2"/>
  <c r="AR55" i="2"/>
  <c r="G55" i="2" s="1"/>
  <c r="AS54" i="2"/>
  <c r="V54" i="2"/>
  <c r="X53" i="2"/>
  <c r="U53" i="2"/>
  <c r="P51" i="2"/>
  <c r="AI50" i="2"/>
  <c r="AI49" i="2"/>
  <c r="L49" i="2"/>
  <c r="AV48" i="2"/>
  <c r="AU48" i="2"/>
  <c r="AU46" i="2"/>
  <c r="AK46" i="2"/>
  <c r="AJ46" i="2"/>
  <c r="V45" i="2"/>
  <c r="O45" i="2"/>
  <c r="N45" i="2"/>
  <c r="AV44" i="2"/>
  <c r="P44" i="2"/>
  <c r="AF43" i="2"/>
  <c r="AE43" i="2"/>
  <c r="AC43" i="2"/>
  <c r="W42" i="2"/>
  <c r="V42" i="2"/>
  <c r="U42" i="2"/>
  <c r="O41" i="2"/>
  <c r="AU40" i="2"/>
  <c r="AS40" i="2"/>
  <c r="AK40" i="2"/>
  <c r="N40" i="2"/>
  <c r="AE39" i="2"/>
  <c r="AU38" i="2"/>
  <c r="AT38" i="2"/>
  <c r="AF38" i="2"/>
  <c r="AT37" i="2"/>
  <c r="AH37" i="2"/>
  <c r="AG37" i="2"/>
  <c r="W37" i="2"/>
  <c r="AV36" i="2"/>
  <c r="W36" i="2"/>
  <c r="V36" i="2"/>
  <c r="T36" i="2"/>
  <c r="K36" i="2"/>
  <c r="AJ34" i="2"/>
  <c r="AI34" i="2"/>
  <c r="AF34" i="2"/>
  <c r="AS33" i="2"/>
  <c r="AG33" i="2"/>
  <c r="AF33" i="2"/>
  <c r="AE33" i="2"/>
  <c r="T33" i="2"/>
  <c r="O33" i="2"/>
  <c r="V32" i="2"/>
  <c r="U32" i="2"/>
  <c r="S32" i="2"/>
  <c r="AS31" i="2"/>
  <c r="U31" i="2"/>
  <c r="T31" i="2"/>
  <c r="S31" i="2"/>
  <c r="AU30" i="2"/>
  <c r="AS30" i="2"/>
  <c r="P30" i="2"/>
  <c r="O30" i="2"/>
  <c r="L30" i="2"/>
  <c r="AU29" i="2"/>
  <c r="Q29" i="2"/>
  <c r="O29" i="2"/>
  <c r="N29" i="2"/>
  <c r="AV28" i="2"/>
  <c r="AS27" i="2"/>
  <c r="AR27" i="2"/>
  <c r="G27" i="2" s="1"/>
  <c r="AF27" i="2"/>
  <c r="AU26" i="2"/>
  <c r="AK26" i="2"/>
  <c r="AI26" i="2"/>
  <c r="AH26" i="2"/>
  <c r="R26" i="2"/>
  <c r="AS25" i="2"/>
  <c r="AG25" i="2"/>
  <c r="U25" i="2"/>
  <c r="R25" i="2"/>
  <c r="L25" i="2"/>
  <c r="AU24" i="2"/>
  <c r="AD24" i="2"/>
  <c r="S24" i="2"/>
  <c r="AS23" i="2"/>
  <c r="AC23" i="2"/>
  <c r="P23" i="2"/>
  <c r="J23" i="2"/>
  <c r="AU22" i="2"/>
  <c r="AT22" i="2"/>
  <c r="J22" i="2"/>
  <c r="AU21" i="2"/>
  <c r="AT21" i="2"/>
  <c r="AD21" i="2"/>
  <c r="AC21" i="2"/>
  <c r="AK20" i="2"/>
  <c r="AG20" i="2"/>
  <c r="AE20" i="2"/>
  <c r="X20" i="2"/>
  <c r="AS19" i="2"/>
  <c r="AH19" i="2"/>
  <c r="AE19" i="2"/>
  <c r="AD19" i="2"/>
  <c r="P19" i="2"/>
  <c r="AU18" i="2"/>
  <c r="AA18" i="2"/>
  <c r="X18" i="2"/>
  <c r="W18" i="2"/>
  <c r="L18" i="2"/>
  <c r="AT17" i="2"/>
  <c r="AS17" i="2"/>
  <c r="AA17" i="2"/>
  <c r="X17" i="2"/>
  <c r="U17" i="2"/>
  <c r="L17" i="2"/>
  <c r="AV16" i="2"/>
  <c r="AU16" i="2"/>
  <c r="AS16" i="2"/>
  <c r="AA16" i="2"/>
  <c r="X16" i="2"/>
  <c r="P16" i="2"/>
  <c r="O16" i="2"/>
  <c r="AU15" i="2"/>
  <c r="AS15" i="2"/>
  <c r="R15" i="2"/>
  <c r="Q15" i="2"/>
  <c r="P15" i="2"/>
  <c r="AU14" i="2"/>
  <c r="AT14" i="2"/>
  <c r="AS14" i="2"/>
  <c r="T14" i="2"/>
  <c r="R14" i="2"/>
  <c r="P14" i="2"/>
  <c r="AV13" i="2"/>
  <c r="AU13" i="2"/>
  <c r="AT13" i="2"/>
  <c r="AB13" i="2"/>
  <c r="Q13" i="2"/>
  <c r="L13" i="2"/>
  <c r="K13" i="2"/>
  <c r="AV12" i="2"/>
  <c r="AR12" i="2"/>
  <c r="G12" i="2" s="1"/>
  <c r="O12" i="2"/>
  <c r="J12" i="2"/>
  <c r="AS11" i="2"/>
  <c r="AB11" i="2"/>
  <c r="K11" i="2"/>
  <c r="J11" i="2"/>
  <c r="AU10" i="2"/>
  <c r="AI10" i="2"/>
  <c r="AH10" i="2"/>
  <c r="AE10" i="2"/>
  <c r="AT9" i="2"/>
  <c r="AS9" i="2"/>
  <c r="AR9" i="2"/>
  <c r="G9" i="2" s="1"/>
  <c r="AF9" i="2"/>
  <c r="AE9" i="2"/>
  <c r="AD9" i="2"/>
  <c r="AV8" i="2"/>
  <c r="AU8" i="2"/>
  <c r="AS8" i="2"/>
  <c r="AH8" i="2"/>
  <c r="AB8" i="2"/>
  <c r="AA8" i="2"/>
  <c r="W8" i="2"/>
  <c r="AU7" i="2"/>
  <c r="AS7" i="2"/>
  <c r="AG7" i="2"/>
  <c r="AF7" i="2"/>
  <c r="AE7" i="2"/>
  <c r="AA7" i="2"/>
  <c r="W7" i="2"/>
  <c r="AU6" i="2"/>
  <c r="AT6" i="2"/>
  <c r="AS6" i="2"/>
  <c r="AJ6" i="2"/>
  <c r="AB6" i="2"/>
  <c r="X6" i="2"/>
  <c r="W6" i="2"/>
  <c r="V6" i="2"/>
  <c r="AV5" i="2"/>
  <c r="AU5" i="2"/>
  <c r="AT5" i="2"/>
  <c r="AH5" i="2"/>
  <c r="AG5" i="2"/>
  <c r="U5" i="2"/>
  <c r="S5" i="2"/>
  <c r="AV4" i="2"/>
  <c r="AT4" i="2"/>
  <c r="AS4" i="2"/>
  <c r="X4" i="2"/>
  <c r="W4" i="2"/>
  <c r="S4" i="2"/>
  <c r="R4" i="2"/>
  <c r="Q4" i="2"/>
  <c r="B8" i="1"/>
  <c r="B7" i="1"/>
  <c r="AG9" i="2" l="1"/>
  <c r="S15" i="2"/>
  <c r="AH20" i="2"/>
  <c r="N25" i="2"/>
  <c r="S29" i="2"/>
  <c r="AF39" i="2"/>
  <c r="X42" i="2"/>
  <c r="W45" i="2"/>
  <c r="N49" i="2"/>
  <c r="W54" i="2"/>
  <c r="P5" i="2"/>
  <c r="R17" i="2"/>
  <c r="K23" i="2"/>
  <c r="Q5" i="2"/>
  <c r="AC6" i="2"/>
  <c r="AJ9" i="2"/>
  <c r="AR11" i="2"/>
  <c r="G11" i="2" s="1"/>
  <c r="T15" i="2"/>
  <c r="S17" i="2"/>
  <c r="AH18" i="2"/>
  <c r="AI20" i="2"/>
  <c r="L23" i="2"/>
  <c r="P25" i="2"/>
  <c r="AB27" i="2"/>
  <c r="AT29" i="2"/>
  <c r="K32" i="2"/>
  <c r="AT33" i="2"/>
  <c r="U37" i="2"/>
  <c r="K40" i="2"/>
  <c r="AA42" i="2"/>
  <c r="P46" i="2"/>
  <c r="P49" i="2"/>
  <c r="AB54" i="2"/>
  <c r="AC11" i="2"/>
  <c r="AB18" i="2"/>
  <c r="R5" i="2"/>
  <c r="AI6" i="2"/>
  <c r="V8" i="2"/>
  <c r="AK9" i="2"/>
  <c r="O14" i="2"/>
  <c r="V15" i="2"/>
  <c r="T17" i="2"/>
  <c r="AJ20" i="2"/>
  <c r="O23" i="2"/>
  <c r="Q25" i="2"/>
  <c r="AE27" i="2"/>
  <c r="Q32" i="2"/>
  <c r="AD34" i="2"/>
  <c r="V37" i="2"/>
  <c r="L40" i="2"/>
  <c r="AD42" i="2"/>
  <c r="Q46" i="2"/>
  <c r="AD49" i="2"/>
  <c r="AJ54" i="2"/>
  <c r="T46" i="2"/>
  <c r="AE49" i="2"/>
  <c r="P4" i="2"/>
  <c r="T5" i="2"/>
  <c r="AK6" i="2"/>
  <c r="X8" i="2"/>
  <c r="N12" i="2"/>
  <c r="Q14" i="2"/>
  <c r="W17" i="2"/>
  <c r="Q19" i="2"/>
  <c r="Q21" i="2"/>
  <c r="AB23" i="2"/>
  <c r="T25" i="2"/>
  <c r="AK27" i="2"/>
  <c r="N30" i="2"/>
  <c r="T32" i="2"/>
  <c r="AG34" i="2"/>
  <c r="X37" i="2"/>
  <c r="Q40" i="2"/>
  <c r="AD43" i="2"/>
  <c r="U46" i="2"/>
  <c r="AG49" i="2"/>
  <c r="AU54" i="2"/>
  <c r="U16" i="2"/>
  <c r="Q24" i="2"/>
  <c r="O28" i="2"/>
  <c r="W32" i="2"/>
  <c r="AK34" i="2"/>
  <c r="AG43" i="2"/>
  <c r="AR46" i="2"/>
  <c r="G46" i="2" s="1"/>
  <c r="K51" i="2"/>
  <c r="W56" i="2"/>
  <c r="AF10" i="2"/>
  <c r="V14" i="2"/>
  <c r="AF19" i="2"/>
  <c r="W30" i="2"/>
  <c r="T4" i="2"/>
  <c r="AI5" i="2"/>
  <c r="V7" i="2"/>
  <c r="AI8" i="2"/>
  <c r="AG10" i="2"/>
  <c r="J13" i="2"/>
  <c r="I13" i="2" s="1"/>
  <c r="V16" i="2"/>
  <c r="AG19" i="2"/>
  <c r="R24" i="2"/>
  <c r="Q26" i="2"/>
  <c r="P28" i="2"/>
  <c r="X30" i="2"/>
  <c r="AU32" i="2"/>
  <c r="R35" i="2"/>
  <c r="AE38" i="2"/>
  <c r="AV40" i="2"/>
  <c r="O44" i="2"/>
  <c r="AS46" i="2"/>
  <c r="O51" i="2"/>
  <c r="AA56" i="2"/>
  <c r="L22" i="2"/>
  <c r="J29" i="2"/>
  <c r="I29" i="2" s="1"/>
  <c r="AG38" i="2"/>
  <c r="AB52" i="2"/>
  <c r="AB7" i="2"/>
  <c r="AJ10" i="2"/>
  <c r="N13" i="2"/>
  <c r="L15" i="2"/>
  <c r="AB16" i="2"/>
  <c r="Q18" i="2"/>
  <c r="AR19" i="2"/>
  <c r="G19" i="2" s="1"/>
  <c r="N22" i="2"/>
  <c r="AA24" i="2"/>
  <c r="AB26" i="2"/>
  <c r="K29" i="2"/>
  <c r="Q31" i="2"/>
  <c r="AB33" i="2"/>
  <c r="R36" i="2"/>
  <c r="AJ38" i="2"/>
  <c r="Q41" i="2"/>
  <c r="J45" i="2"/>
  <c r="L48" i="2"/>
  <c r="AI52" i="2"/>
  <c r="O18" i="2"/>
  <c r="AK19" i="2"/>
  <c r="X24" i="2"/>
  <c r="AA26" i="2"/>
  <c r="Q36" i="2"/>
  <c r="P41" i="2"/>
  <c r="AJ47" i="2"/>
  <c r="AE4" i="2"/>
  <c r="AF4" i="2"/>
  <c r="Q6" i="2"/>
  <c r="AC7" i="2"/>
  <c r="AC9" i="2"/>
  <c r="O13" i="2"/>
  <c r="N15" i="2"/>
  <c r="V18" i="2"/>
  <c r="T22" i="2"/>
  <c r="AC24" i="2"/>
  <c r="AG26" i="2"/>
  <c r="L29" i="2"/>
  <c r="R31" i="2"/>
  <c r="AC33" i="2"/>
  <c r="S36" i="2"/>
  <c r="AK38" i="2"/>
  <c r="AS41" i="2"/>
  <c r="L45" i="2"/>
  <c r="P48" i="2"/>
  <c r="AV21" i="2"/>
  <c r="AU23" i="2"/>
  <c r="AV29" i="2"/>
  <c r="AU31" i="2"/>
  <c r="AV52" i="2"/>
  <c r="AS55" i="2"/>
  <c r="AS38" i="2"/>
  <c r="AU55" i="2"/>
  <c r="AT25" i="2"/>
  <c r="AT41" i="2"/>
  <c r="AT53" i="2"/>
  <c r="AS22" i="2"/>
  <c r="AS47" i="2"/>
  <c r="AS49" i="2"/>
  <c r="AU53" i="2"/>
  <c r="AJ56" i="2"/>
  <c r="AS39" i="2"/>
  <c r="AU47" i="2"/>
  <c r="AT49" i="2"/>
  <c r="AS56" i="2"/>
  <c r="AU39" i="2"/>
  <c r="AU56" i="2"/>
  <c r="I23" i="2"/>
  <c r="AS24" i="2"/>
  <c r="AT30" i="2"/>
  <c r="AS32" i="2"/>
  <c r="O48" i="2"/>
  <c r="AJ50" i="2"/>
  <c r="AA54" i="2"/>
  <c r="AB55" i="2"/>
  <c r="AT45" i="2"/>
  <c r="AV20" i="2"/>
  <c r="AV24" i="2"/>
  <c r="AV32" i="2"/>
  <c r="AU37" i="2"/>
  <c r="AU45" i="2"/>
  <c r="Q48" i="2"/>
  <c r="L51" i="2"/>
  <c r="AE54" i="2"/>
  <c r="AV37" i="2"/>
  <c r="AS48" i="2"/>
  <c r="N51" i="2"/>
  <c r="AH54" i="2"/>
  <c r="X31" i="2"/>
  <c r="AJ32" i="2"/>
  <c r="S35" i="2"/>
  <c r="X36" i="2"/>
  <c r="P40" i="2"/>
  <c r="X41" i="2"/>
  <c r="AE42" i="2"/>
  <c r="Q44" i="2"/>
  <c r="X45" i="2"/>
  <c r="R48" i="2"/>
  <c r="AJ49" i="2"/>
  <c r="AH51" i="2"/>
  <c r="AA53" i="2"/>
  <c r="AK56" i="2"/>
  <c r="AH25" i="2"/>
  <c r="T29" i="2"/>
  <c r="AK32" i="2"/>
  <c r="AB36" i="2"/>
  <c r="AA41" i="2"/>
  <c r="AA45" i="2"/>
  <c r="AJ51" i="2"/>
  <c r="AR6" i="2"/>
  <c r="G6" i="2" s="1"/>
  <c r="Q11" i="2"/>
  <c r="AG15" i="2"/>
  <c r="R21" i="2"/>
  <c r="AI25" i="2"/>
  <c r="AF30" i="2"/>
  <c r="J34" i="2"/>
  <c r="P39" i="2"/>
  <c r="AK42" i="2"/>
  <c r="AI48" i="2"/>
  <c r="AC53" i="2"/>
  <c r="AK5" i="2"/>
  <c r="R11" i="2"/>
  <c r="AD14" i="2"/>
  <c r="AD17" i="2"/>
  <c r="S21" i="2"/>
  <c r="AJ25" i="2"/>
  <c r="AG30" i="2"/>
  <c r="K34" i="2"/>
  <c r="S40" i="2"/>
  <c r="U44" i="2"/>
  <c r="K50" i="2"/>
  <c r="J8" i="2"/>
  <c r="S11" i="2"/>
  <c r="AE14" i="2"/>
  <c r="AI15" i="2"/>
  <c r="AJ16" i="2"/>
  <c r="AE17" i="2"/>
  <c r="N20" i="2"/>
  <c r="T21" i="2"/>
  <c r="W22" i="2"/>
  <c r="AG23" i="2"/>
  <c r="AR25" i="2"/>
  <c r="G25" i="2" s="1"/>
  <c r="K27" i="2"/>
  <c r="AA28" i="2"/>
  <c r="AH29" i="2"/>
  <c r="AI30" i="2"/>
  <c r="AH31" i="2"/>
  <c r="L34" i="2"/>
  <c r="AE35" i="2"/>
  <c r="N38" i="2"/>
  <c r="S39" i="2"/>
  <c r="U40" i="2"/>
  <c r="AH41" i="2"/>
  <c r="O43" i="2"/>
  <c r="X44" i="2"/>
  <c r="T47" i="2"/>
  <c r="AK48" i="2"/>
  <c r="N50" i="2"/>
  <c r="J52" i="2"/>
  <c r="R55" i="2"/>
  <c r="AR26" i="2"/>
  <c r="G26" i="2" s="1"/>
  <c r="AE30" i="2"/>
  <c r="T35" i="2"/>
  <c r="R44" i="2"/>
  <c r="AJ5" i="2"/>
  <c r="T12" i="2"/>
  <c r="AH16" i="2"/>
  <c r="AD23" i="2"/>
  <c r="V28" i="2"/>
  <c r="AR32" i="2"/>
  <c r="G32" i="2" s="1"/>
  <c r="AC36" i="2"/>
  <c r="AB41" i="2"/>
  <c r="J47" i="2"/>
  <c r="BQ3" i="3"/>
  <c r="AH4" i="2"/>
  <c r="L10" i="2"/>
  <c r="AH15" i="2"/>
  <c r="L20" i="2"/>
  <c r="AB29" i="2"/>
  <c r="L38" i="2"/>
  <c r="AG41" i="2"/>
  <c r="AJ48" i="2"/>
  <c r="Q55" i="2"/>
  <c r="R10" i="2"/>
  <c r="S10" i="2"/>
  <c r="AF13" i="2"/>
  <c r="AK16" i="2"/>
  <c r="U21" i="2"/>
  <c r="AB28" i="2"/>
  <c r="O9" i="2"/>
  <c r="T10" i="2"/>
  <c r="V11" i="2"/>
  <c r="AE12" i="2"/>
  <c r="AI13" i="2"/>
  <c r="AG14" i="2"/>
  <c r="AK15" i="2"/>
  <c r="AR16" i="2"/>
  <c r="G16" i="2" s="1"/>
  <c r="L19" i="2"/>
  <c r="T20" i="2"/>
  <c r="W21" i="2"/>
  <c r="AG22" i="2"/>
  <c r="W27" i="2"/>
  <c r="AC28" i="2"/>
  <c r="AK29" i="2"/>
  <c r="AK30" i="2"/>
  <c r="J33" i="2"/>
  <c r="AA34" i="2"/>
  <c r="AG35" i="2"/>
  <c r="K37" i="2"/>
  <c r="Q38" i="2"/>
  <c r="AB39" i="2"/>
  <c r="AH40" i="2"/>
  <c r="AK41" i="2"/>
  <c r="R43" i="2"/>
  <c r="AB44" i="2"/>
  <c r="K46" i="2"/>
  <c r="V47" i="2"/>
  <c r="V50" i="2"/>
  <c r="O52" i="2"/>
  <c r="Q54" i="2"/>
  <c r="U55" i="2"/>
  <c r="I11" i="2"/>
  <c r="AE56" i="2"/>
  <c r="BC4" i="3"/>
  <c r="AG4" i="2"/>
  <c r="AC13" i="2"/>
  <c r="AI18" i="2"/>
  <c r="AF24" i="2"/>
  <c r="U29" i="2"/>
  <c r="K38" i="2"/>
  <c r="AB45" i="2"/>
  <c r="K9" i="2"/>
  <c r="AD13" i="2"/>
  <c r="AI16" i="2"/>
  <c r="AG24" i="2"/>
  <c r="W28" i="2"/>
  <c r="AG31" i="2"/>
  <c r="W35" i="2"/>
  <c r="Q39" i="2"/>
  <c r="AR42" i="2"/>
  <c r="G42" i="2" s="1"/>
  <c r="K47" i="2"/>
  <c r="AD53" i="2"/>
  <c r="V12" i="2"/>
  <c r="K8" i="2"/>
  <c r="U11" i="2"/>
  <c r="AJ15" i="2"/>
  <c r="X22" i="2"/>
  <c r="V27" i="2"/>
  <c r="AJ30" i="2"/>
  <c r="AF35" i="2"/>
  <c r="O38" i="2"/>
  <c r="AG40" i="2"/>
  <c r="Q43" i="2"/>
  <c r="J46" i="2"/>
  <c r="AR48" i="2"/>
  <c r="G48" i="2" s="1"/>
  <c r="N52" i="2"/>
  <c r="O7" i="2"/>
  <c r="O8" i="2"/>
  <c r="V10" i="2"/>
  <c r="W11" i="2"/>
  <c r="AF12" i="2"/>
  <c r="AJ13" i="2"/>
  <c r="J18" i="2"/>
  <c r="N19" i="2"/>
  <c r="V20" i="2"/>
  <c r="X21" i="2"/>
  <c r="AR22" i="2"/>
  <c r="G22" i="2" s="1"/>
  <c r="J25" i="2"/>
  <c r="O26" i="2"/>
  <c r="X27" i="2"/>
  <c r="AD28" i="2"/>
  <c r="AR29" i="2"/>
  <c r="G29" i="2" s="1"/>
  <c r="AR30" i="2"/>
  <c r="G30" i="2" s="1"/>
  <c r="L33" i="2"/>
  <c r="AB34" i="2"/>
  <c r="AH35" i="2"/>
  <c r="N37" i="2"/>
  <c r="AC38" i="2"/>
  <c r="AC39" i="2"/>
  <c r="AI40" i="2"/>
  <c r="AR41" i="2"/>
  <c r="G41" i="2" s="1"/>
  <c r="S43" i="2"/>
  <c r="AG44" i="2"/>
  <c r="L46" i="2"/>
  <c r="AH47" i="2"/>
  <c r="AB50" i="2"/>
  <c r="Q52" i="2"/>
  <c r="S54" i="2"/>
  <c r="AE24" i="2"/>
  <c r="Q28" i="2"/>
  <c r="AA31" i="2"/>
  <c r="O39" i="2"/>
  <c r="AF42" i="2"/>
  <c r="AH48" i="2"/>
  <c r="AB53" i="2"/>
  <c r="AC14" i="2"/>
  <c r="AC17" i="2"/>
  <c r="U22" i="2"/>
  <c r="AB31" i="2"/>
  <c r="V35" i="2"/>
  <c r="R40" i="2"/>
  <c r="S44" i="2"/>
  <c r="AK51" i="2"/>
  <c r="O55" i="2"/>
  <c r="U12" i="2"/>
  <c r="V22" i="2"/>
  <c r="BC3" i="3"/>
  <c r="BE3" i="3" s="1"/>
  <c r="AI56" i="2"/>
  <c r="AK55" i="2"/>
  <c r="N54" i="2"/>
  <c r="S53" i="2"/>
  <c r="X52" i="2"/>
  <c r="AE51" i="2"/>
  <c r="AH50" i="2"/>
  <c r="J50" i="2"/>
  <c r="I50" i="2" s="1"/>
  <c r="T49" i="2"/>
  <c r="AG48" i="2"/>
  <c r="S47" i="2"/>
  <c r="AB46" i="2"/>
  <c r="S45" i="2"/>
  <c r="AF44" i="2"/>
  <c r="L44" i="2"/>
  <c r="W43" i="2"/>
  <c r="AJ42" i="2"/>
  <c r="R42" i="2"/>
  <c r="AF41" i="2"/>
  <c r="N41" i="2"/>
  <c r="AC40" i="2"/>
  <c r="J40" i="2"/>
  <c r="I40" i="2" s="1"/>
  <c r="AA39" i="2"/>
  <c r="W38" i="2"/>
  <c r="AR37" i="2"/>
  <c r="G37" i="2" s="1"/>
  <c r="T37" i="2"/>
  <c r="AH36" i="2"/>
  <c r="P36" i="2"/>
  <c r="AD35" i="2"/>
  <c r="K35" i="2"/>
  <c r="W34" i="2"/>
  <c r="AK33" i="2"/>
  <c r="S33" i="2"/>
  <c r="AH32" i="2"/>
  <c r="P32" i="2"/>
  <c r="AF31" i="2"/>
  <c r="N31" i="2"/>
  <c r="AD30" i="2"/>
  <c r="K30" i="2"/>
  <c r="AA29" i="2"/>
  <c r="U28" i="2"/>
  <c r="AJ27" i="2"/>
  <c r="R27" i="2"/>
  <c r="AF26" i="2"/>
  <c r="N26" i="2"/>
  <c r="AB25" i="2"/>
  <c r="W24" i="2"/>
  <c r="U23" i="2"/>
  <c r="AK22" i="2"/>
  <c r="S22" i="2"/>
  <c r="AH21" i="2"/>
  <c r="P21" i="2"/>
  <c r="AD20" i="2"/>
  <c r="K20" i="2"/>
  <c r="AA19" i="2"/>
  <c r="U18" i="2"/>
  <c r="AI17" i="2"/>
  <c r="Q17" i="2"/>
  <c r="AF16" i="2"/>
  <c r="N16" i="2"/>
  <c r="AD15" i="2"/>
  <c r="K15" i="2"/>
  <c r="AB14" i="2"/>
  <c r="W13" i="2"/>
  <c r="AK12" i="2"/>
  <c r="S12" i="2"/>
  <c r="AH11" i="2"/>
  <c r="P11" i="2"/>
  <c r="AD10" i="2"/>
  <c r="K10" i="2"/>
  <c r="X9" i="2"/>
  <c r="U8" i="2"/>
  <c r="AK7" i="2"/>
  <c r="S7" i="2"/>
  <c r="AH6" i="2"/>
  <c r="P6" i="2"/>
  <c r="AE5" i="2"/>
  <c r="L5" i="2"/>
  <c r="AD4" i="2"/>
  <c r="K4" i="2"/>
  <c r="BB3" i="3"/>
  <c r="AG56" i="2"/>
  <c r="AI55" i="2"/>
  <c r="L54" i="2"/>
  <c r="P53" i="2"/>
  <c r="W52" i="2"/>
  <c r="AD51" i="2"/>
  <c r="AG50" i="2"/>
  <c r="S49" i="2"/>
  <c r="AF48" i="2"/>
  <c r="R47" i="2"/>
  <c r="AA46" i="2"/>
  <c r="AR45" i="2"/>
  <c r="G45" i="2" s="1"/>
  <c r="R45" i="2"/>
  <c r="AE44" i="2"/>
  <c r="K44" i="2"/>
  <c r="V43" i="2"/>
  <c r="AI42" i="2"/>
  <c r="Q42" i="2"/>
  <c r="AE41" i="2"/>
  <c r="L41" i="2"/>
  <c r="AB40" i="2"/>
  <c r="X39" i="2"/>
  <c r="V38" i="2"/>
  <c r="AK37" i="2"/>
  <c r="S37" i="2"/>
  <c r="AG36" i="2"/>
  <c r="O36" i="2"/>
  <c r="AC35" i="2"/>
  <c r="J35" i="2"/>
  <c r="V34" i="2"/>
  <c r="AJ33" i="2"/>
  <c r="R33" i="2"/>
  <c r="AG32" i="2"/>
  <c r="O32" i="2"/>
  <c r="AE31" i="2"/>
  <c r="L31" i="2"/>
  <c r="AC30" i="2"/>
  <c r="J30" i="2"/>
  <c r="I30" i="2" s="1"/>
  <c r="X29" i="2"/>
  <c r="AR28" i="2"/>
  <c r="G28" i="2" s="1"/>
  <c r="T28" i="2"/>
  <c r="AI27" i="2"/>
  <c r="Q27" i="2"/>
  <c r="AE26" i="2"/>
  <c r="L26" i="2"/>
  <c r="AA25" i="2"/>
  <c r="V24" i="2"/>
  <c r="AR23" i="2"/>
  <c r="G23" i="2" s="1"/>
  <c r="T23" i="2"/>
  <c r="AJ22" i="2"/>
  <c r="R22" i="2"/>
  <c r="AG21" i="2"/>
  <c r="O21" i="2"/>
  <c r="AC20" i="2"/>
  <c r="J20" i="2"/>
  <c r="I20" i="2" s="1"/>
  <c r="X19" i="2"/>
  <c r="AR18" i="2"/>
  <c r="G18" i="2" s="1"/>
  <c r="T18" i="2"/>
  <c r="AH17" i="2"/>
  <c r="P17" i="2"/>
  <c r="AE16" i="2"/>
  <c r="L16" i="2"/>
  <c r="AC15" i="2"/>
  <c r="J15" i="2"/>
  <c r="AA14" i="2"/>
  <c r="V13" i="2"/>
  <c r="AJ12" i="2"/>
  <c r="R12" i="2"/>
  <c r="AG11" i="2"/>
  <c r="O11" i="2"/>
  <c r="AC10" i="2"/>
  <c r="J10" i="2"/>
  <c r="W9" i="2"/>
  <c r="AR8" i="2"/>
  <c r="G8" i="2" s="1"/>
  <c r="T8" i="2"/>
  <c r="AJ7" i="2"/>
  <c r="R7" i="2"/>
  <c r="AG6" i="2"/>
  <c r="O6" i="2"/>
  <c r="AD5" i="2"/>
  <c r="K5" i="2"/>
  <c r="AC4" i="2"/>
  <c r="J4" i="2"/>
  <c r="I4" i="2" s="1"/>
  <c r="AF56" i="2"/>
  <c r="AH55" i="2"/>
  <c r="AR54" i="2"/>
  <c r="G54" i="2" s="1"/>
  <c r="J54" i="2"/>
  <c r="O53" i="2"/>
  <c r="U52" i="2"/>
  <c r="AC51" i="2"/>
  <c r="AF50" i="2"/>
  <c r="R49" i="2"/>
  <c r="AD48" i="2"/>
  <c r="AR47" i="2"/>
  <c r="G47" i="2" s="1"/>
  <c r="Q47" i="2"/>
  <c r="X46" i="2"/>
  <c r="AJ45" i="2"/>
  <c r="Q45" i="2"/>
  <c r="AD44" i="2"/>
  <c r="J44" i="2"/>
  <c r="I44" i="2" s="1"/>
  <c r="U43" i="2"/>
  <c r="AH42" i="2"/>
  <c r="P42" i="2"/>
  <c r="AD41" i="2"/>
  <c r="K41" i="2"/>
  <c r="AA40" i="2"/>
  <c r="W39" i="2"/>
  <c r="U38" i="2"/>
  <c r="AJ37" i="2"/>
  <c r="R37" i="2"/>
  <c r="AF36" i="2"/>
  <c r="N36" i="2"/>
  <c r="AB35" i="2"/>
  <c r="U34" i="2"/>
  <c r="AI33" i="2"/>
  <c r="Q33" i="2"/>
  <c r="AF32" i="2"/>
  <c r="N32" i="2"/>
  <c r="AD31" i="2"/>
  <c r="K31" i="2"/>
  <c r="AB30" i="2"/>
  <c r="W29" i="2"/>
  <c r="AK28" i="2"/>
  <c r="S28" i="2"/>
  <c r="AH27" i="2"/>
  <c r="P27" i="2"/>
  <c r="AD26" i="2"/>
  <c r="K26" i="2"/>
  <c r="X25" i="2"/>
  <c r="U24" i="2"/>
  <c r="AK23" i="2"/>
  <c r="S23" i="2"/>
  <c r="AI22" i="2"/>
  <c r="Q22" i="2"/>
  <c r="AF21" i="2"/>
  <c r="N21" i="2"/>
  <c r="AB20" i="2"/>
  <c r="W19" i="2"/>
  <c r="AK18" i="2"/>
  <c r="S18" i="2"/>
  <c r="AG17" i="2"/>
  <c r="O17" i="2"/>
  <c r="AD16" i="2"/>
  <c r="K16" i="2"/>
  <c r="AB15" i="2"/>
  <c r="X14" i="2"/>
  <c r="U13" i="2"/>
  <c r="AI12" i="2"/>
  <c r="Q12" i="2"/>
  <c r="AF11" i="2"/>
  <c r="N11" i="2"/>
  <c r="AB10" i="2"/>
  <c r="V9" i="2"/>
  <c r="AK8" i="2"/>
  <c r="S8" i="2"/>
  <c r="AI7" i="2"/>
  <c r="Q7" i="2"/>
  <c r="AF6" i="2"/>
  <c r="N6" i="2"/>
  <c r="AC5" i="2"/>
  <c r="J5" i="2"/>
  <c r="I5" i="2" s="1"/>
  <c r="AB4" i="2"/>
  <c r="AD56" i="2"/>
  <c r="AF55" i="2"/>
  <c r="AK54" i="2"/>
  <c r="L53" i="2"/>
  <c r="R52" i="2"/>
  <c r="AA51" i="2"/>
  <c r="AE50" i="2"/>
  <c r="AR49" i="2"/>
  <c r="G49" i="2" s="1"/>
  <c r="Q49" i="2"/>
  <c r="AA48" i="2"/>
  <c r="AK47" i="2"/>
  <c r="O47" i="2"/>
  <c r="W46" i="2"/>
  <c r="AI45" i="2"/>
  <c r="P45" i="2"/>
  <c r="AC44" i="2"/>
  <c r="T43" i="2"/>
  <c r="AG42" i="2"/>
  <c r="O42" i="2"/>
  <c r="AC41" i="2"/>
  <c r="J41" i="2"/>
  <c r="X40" i="2"/>
  <c r="V39" i="2"/>
  <c r="AR38" i="2"/>
  <c r="G38" i="2" s="1"/>
  <c r="T38" i="2"/>
  <c r="AI37" i="2"/>
  <c r="Q37" i="2"/>
  <c r="AE36" i="2"/>
  <c r="L36" i="2"/>
  <c r="AA35" i="2"/>
  <c r="AR34" i="2"/>
  <c r="G34" i="2" s="1"/>
  <c r="T34" i="2"/>
  <c r="AH33" i="2"/>
  <c r="P33" i="2"/>
  <c r="AE32" i="2"/>
  <c r="L32" i="2"/>
  <c r="AC31" i="2"/>
  <c r="J31" i="2"/>
  <c r="I31" i="2" s="1"/>
  <c r="AA30" i="2"/>
  <c r="V29" i="2"/>
  <c r="AJ28" i="2"/>
  <c r="R28" i="2"/>
  <c r="AG27" i="2"/>
  <c r="O27" i="2"/>
  <c r="AC26" i="2"/>
  <c r="J26" i="2"/>
  <c r="I26" i="2" s="1"/>
  <c r="W25" i="2"/>
  <c r="AR24" i="2"/>
  <c r="G24" i="2" s="1"/>
  <c r="T24" i="2"/>
  <c r="AJ23" i="2"/>
  <c r="R23" i="2"/>
  <c r="AH22" i="2"/>
  <c r="P22" i="2"/>
  <c r="AE21" i="2"/>
  <c r="L21" i="2"/>
  <c r="AA20" i="2"/>
  <c r="V19" i="2"/>
  <c r="AJ18" i="2"/>
  <c r="R18" i="2"/>
  <c r="AF17" i="2"/>
  <c r="N17" i="2"/>
  <c r="AC16" i="2"/>
  <c r="J16" i="2"/>
  <c r="I16" i="2" s="1"/>
  <c r="AA15" i="2"/>
  <c r="W14" i="2"/>
  <c r="AR13" i="2"/>
  <c r="G13" i="2" s="1"/>
  <c r="T13" i="2"/>
  <c r="AH12" i="2"/>
  <c r="P12" i="2"/>
  <c r="AE11" i="2"/>
  <c r="L11" i="2"/>
  <c r="AA10" i="2"/>
  <c r="U9" i="2"/>
  <c r="AJ8" i="2"/>
  <c r="R8" i="2"/>
  <c r="AH7" i="2"/>
  <c r="P7" i="2"/>
  <c r="AE6" i="2"/>
  <c r="L6" i="2"/>
  <c r="AB5" i="2"/>
  <c r="AA4" i="2"/>
  <c r="K53" i="2"/>
  <c r="I53" i="2" s="1"/>
  <c r="T56" i="2"/>
  <c r="V55" i="2"/>
  <c r="AD54" i="2"/>
  <c r="AG53" i="2"/>
  <c r="L52" i="2"/>
  <c r="Q51" i="2"/>
  <c r="U50" i="2"/>
  <c r="AH49" i="2"/>
  <c r="J49" i="2"/>
  <c r="U48" i="2"/>
  <c r="AF47" i="2"/>
  <c r="S46" i="2"/>
  <c r="AE45" i="2"/>
  <c r="K45" i="2"/>
  <c r="I45" i="2" s="1"/>
  <c r="W44" i="2"/>
  <c r="AI43" i="2"/>
  <c r="P43" i="2"/>
  <c r="AC42" i="2"/>
  <c r="J42" i="2"/>
  <c r="W41" i="2"/>
  <c r="AR40" i="2"/>
  <c r="G40" i="2" s="1"/>
  <c r="T40" i="2"/>
  <c r="AJ39" i="2"/>
  <c r="R39" i="2"/>
  <c r="AH38" i="2"/>
  <c r="P38" i="2"/>
  <c r="AE37" i="2"/>
  <c r="L37" i="2"/>
  <c r="AA36" i="2"/>
  <c r="U35" i="2"/>
  <c r="AH34" i="2"/>
  <c r="P34" i="2"/>
  <c r="AD33" i="2"/>
  <c r="K33" i="2"/>
  <c r="AA32" i="2"/>
  <c r="W31" i="2"/>
  <c r="U30" i="2"/>
  <c r="AJ29" i="2"/>
  <c r="R29" i="2"/>
  <c r="AF28" i="2"/>
  <c r="N28" i="2"/>
  <c r="AC27" i="2"/>
  <c r="J27" i="2"/>
  <c r="W26" i="2"/>
  <c r="AK25" i="2"/>
  <c r="S25" i="2"/>
  <c r="AH24" i="2"/>
  <c r="P24" i="2"/>
  <c r="AF23" i="2"/>
  <c r="N23" i="2"/>
  <c r="AD22" i="2"/>
  <c r="K22" i="2"/>
  <c r="I22" i="2" s="1"/>
  <c r="AA21" i="2"/>
  <c r="U20" i="2"/>
  <c r="AJ19" i="2"/>
  <c r="R19" i="2"/>
  <c r="AF18" i="2"/>
  <c r="N18" i="2"/>
  <c r="AB17" i="2"/>
  <c r="W16" i="2"/>
  <c r="U15" i="2"/>
  <c r="AK14" i="2"/>
  <c r="S14" i="2"/>
  <c r="AH13" i="2"/>
  <c r="P13" i="2"/>
  <c r="AD12" i="2"/>
  <c r="K12" i="2"/>
  <c r="I12" i="2" s="1"/>
  <c r="AA11" i="2"/>
  <c r="U10" i="2"/>
  <c r="AI9" i="2"/>
  <c r="Q9" i="2"/>
  <c r="AF8" i="2"/>
  <c r="N8" i="2"/>
  <c r="AD7" i="2"/>
  <c r="K7" i="2"/>
  <c r="AA6" i="2"/>
  <c r="V5" i="2"/>
  <c r="U4" i="2"/>
  <c r="S56" i="2"/>
  <c r="K55" i="2"/>
  <c r="AH52" i="2"/>
  <c r="AG51" i="2"/>
  <c r="T50" i="2"/>
  <c r="AB49" i="2"/>
  <c r="X48" i="2"/>
  <c r="AC47" i="2"/>
  <c r="AH46" i="2"/>
  <c r="AH45" i="2"/>
  <c r="N44" i="2"/>
  <c r="N43" i="2"/>
  <c r="T42" i="2"/>
  <c r="V41" i="2"/>
  <c r="AF40" i="2"/>
  <c r="AR39" i="2"/>
  <c r="G39" i="2" s="1"/>
  <c r="N39" i="2"/>
  <c r="AB38" i="2"/>
  <c r="AF37" i="2"/>
  <c r="AR36" i="2"/>
  <c r="G36" i="2" s="1"/>
  <c r="J36" i="2"/>
  <c r="I36" i="2" s="1"/>
  <c r="Q35" i="2"/>
  <c r="S34" i="2"/>
  <c r="AA33" i="2"/>
  <c r="AI32" i="2"/>
  <c r="P31" i="2"/>
  <c r="V30" i="2"/>
  <c r="AG29" i="2"/>
  <c r="L28" i="2"/>
  <c r="U27" i="2"/>
  <c r="X26" i="2"/>
  <c r="AF25" i="2"/>
  <c r="O24" i="2"/>
  <c r="AA23" i="2"/>
  <c r="AF22" i="2"/>
  <c r="K21" i="2"/>
  <c r="S20" i="2"/>
  <c r="AC19" i="2"/>
  <c r="AG18" i="2"/>
  <c r="K17" i="2"/>
  <c r="T16" i="2"/>
  <c r="AF15" i="2"/>
  <c r="AR14" i="2"/>
  <c r="G14" i="2" s="1"/>
  <c r="N14" i="2"/>
  <c r="AA13" i="2"/>
  <c r="AC12" i="2"/>
  <c r="AK11" i="2"/>
  <c r="Q10" i="2"/>
  <c r="AB9" i="2"/>
  <c r="AG8" i="2"/>
  <c r="N7" i="2"/>
  <c r="U6" i="2"/>
  <c r="AF5" i="2"/>
  <c r="AR4" i="2"/>
  <c r="G4" i="2" s="1"/>
  <c r="O4" i="2"/>
  <c r="X5" i="2"/>
  <c r="O56" i="2"/>
  <c r="AD52" i="2"/>
  <c r="V49" i="2"/>
  <c r="AC46" i="2"/>
  <c r="L42" i="2"/>
  <c r="AH39" i="2"/>
  <c r="AI36" i="2"/>
  <c r="O34" i="2"/>
  <c r="AJ31" i="2"/>
  <c r="R30" i="2"/>
  <c r="N27" i="2"/>
  <c r="AC25" i="2"/>
  <c r="V23" i="2"/>
  <c r="AJ21" i="2"/>
  <c r="T19" i="2"/>
  <c r="AH14" i="2"/>
  <c r="X12" i="2"/>
  <c r="AK10" i="2"/>
  <c r="AC8" i="2"/>
  <c r="R6" i="2"/>
  <c r="N34" i="2"/>
  <c r="AC29" i="2"/>
  <c r="L27" i="2"/>
  <c r="J24" i="2"/>
  <c r="R56" i="2"/>
  <c r="J55" i="2"/>
  <c r="I55" i="2" s="1"/>
  <c r="AF52" i="2"/>
  <c r="AF51" i="2"/>
  <c r="S50" i="2"/>
  <c r="X49" i="2"/>
  <c r="W48" i="2"/>
  <c r="AB47" i="2"/>
  <c r="AE46" i="2"/>
  <c r="AG45" i="2"/>
  <c r="AK44" i="2"/>
  <c r="AR43" i="2"/>
  <c r="G43" i="2" s="1"/>
  <c r="L43" i="2"/>
  <c r="S42" i="2"/>
  <c r="U41" i="2"/>
  <c r="AE40" i="2"/>
  <c r="AK39" i="2"/>
  <c r="L39" i="2"/>
  <c r="AA38" i="2"/>
  <c r="AD37" i="2"/>
  <c r="AK36" i="2"/>
  <c r="P35" i="2"/>
  <c r="R34" i="2"/>
  <c r="X33" i="2"/>
  <c r="AD32" i="2"/>
  <c r="AR31" i="2"/>
  <c r="G31" i="2" s="1"/>
  <c r="O31" i="2"/>
  <c r="T30" i="2"/>
  <c r="AF29" i="2"/>
  <c r="K28" i="2"/>
  <c r="T27" i="2"/>
  <c r="V26" i="2"/>
  <c r="AE25" i="2"/>
  <c r="N24" i="2"/>
  <c r="X23" i="2"/>
  <c r="AE22" i="2"/>
  <c r="AR21" i="2"/>
  <c r="G21" i="2" s="1"/>
  <c r="J21" i="2"/>
  <c r="R20" i="2"/>
  <c r="AB19" i="2"/>
  <c r="AE18" i="2"/>
  <c r="AR17" i="2"/>
  <c r="G17" i="2" s="1"/>
  <c r="J17" i="2"/>
  <c r="S16" i="2"/>
  <c r="AE15" i="2"/>
  <c r="AJ14" i="2"/>
  <c r="L14" i="2"/>
  <c r="X13" i="2"/>
  <c r="AB12" i="2"/>
  <c r="AJ11" i="2"/>
  <c r="P10" i="2"/>
  <c r="AA9" i="2"/>
  <c r="AE8" i="2"/>
  <c r="L7" i="2"/>
  <c r="T6" i="2"/>
  <c r="AA5" i="2"/>
  <c r="AK4" i="2"/>
  <c r="N4" i="2"/>
  <c r="S6" i="2"/>
  <c r="L4" i="2"/>
  <c r="Q50" i="2"/>
  <c r="X47" i="2"/>
  <c r="AI44" i="2"/>
  <c r="S41" i="2"/>
  <c r="J39" i="2"/>
  <c r="AB37" i="2"/>
  <c r="N35" i="2"/>
  <c r="V33" i="2"/>
  <c r="AD29" i="2"/>
  <c r="T26" i="2"/>
  <c r="K24" i="2"/>
  <c r="AB22" i="2"/>
  <c r="P20" i="2"/>
  <c r="AJ17" i="2"/>
  <c r="W15" i="2"/>
  <c r="R13" i="2"/>
  <c r="AD11" i="2"/>
  <c r="S9" i="2"/>
  <c r="X32" i="2"/>
  <c r="V25" i="2"/>
  <c r="AI21" i="2"/>
  <c r="P56" i="2"/>
  <c r="AR53" i="2"/>
  <c r="G53" i="2" s="1"/>
  <c r="AE52" i="2"/>
  <c r="W51" i="2"/>
  <c r="R50" i="2"/>
  <c r="W49" i="2"/>
  <c r="V48" i="2"/>
  <c r="AA47" i="2"/>
  <c r="AD46" i="2"/>
  <c r="AF45" i="2"/>
  <c r="AJ44" i="2"/>
  <c r="AK43" i="2"/>
  <c r="K43" i="2"/>
  <c r="N42" i="2"/>
  <c r="T41" i="2"/>
  <c r="AD40" i="2"/>
  <c r="AI39" i="2"/>
  <c r="K39" i="2"/>
  <c r="X38" i="2"/>
  <c r="AC37" i="2"/>
  <c r="AJ36" i="2"/>
  <c r="AR35" i="2"/>
  <c r="G35" i="2" s="1"/>
  <c r="O35" i="2"/>
  <c r="Q34" i="2"/>
  <c r="W33" i="2"/>
  <c r="AC32" i="2"/>
  <c r="AK31" i="2"/>
  <c r="S30" i="2"/>
  <c r="AE29" i="2"/>
  <c r="AI28" i="2"/>
  <c r="J28" i="2"/>
  <c r="I28" i="2" s="1"/>
  <c r="S27" i="2"/>
  <c r="U26" i="2"/>
  <c r="AD25" i="2"/>
  <c r="AK24" i="2"/>
  <c r="L24" i="2"/>
  <c r="W23" i="2"/>
  <c r="AC22" i="2"/>
  <c r="AK21" i="2"/>
  <c r="Q20" i="2"/>
  <c r="U19" i="2"/>
  <c r="AD18" i="2"/>
  <c r="AK17" i="2"/>
  <c r="R16" i="2"/>
  <c r="X15" i="2"/>
  <c r="AI14" i="2"/>
  <c r="K14" i="2"/>
  <c r="S13" i="2"/>
  <c r="AA12" i="2"/>
  <c r="AI11" i="2"/>
  <c r="AR10" i="2"/>
  <c r="G10" i="2" s="1"/>
  <c r="O10" i="2"/>
  <c r="T9" i="2"/>
  <c r="AD8" i="2"/>
  <c r="J7" i="2"/>
  <c r="I7" i="2" s="1"/>
  <c r="AJ4" i="2"/>
  <c r="AJ53" i="2"/>
  <c r="T51" i="2"/>
  <c r="T48" i="2"/>
  <c r="AD45" i="2"/>
  <c r="J43" i="2"/>
  <c r="W40" i="2"/>
  <c r="S38" i="2"/>
  <c r="AK35" i="2"/>
  <c r="AB32" i="2"/>
  <c r="AH28" i="2"/>
  <c r="AJ24" i="2"/>
  <c r="AC18" i="2"/>
  <c r="J14" i="2"/>
  <c r="N10" i="2"/>
  <c r="AR7" i="2"/>
  <c r="G7" i="2" s="1"/>
  <c r="AI4" i="2"/>
  <c r="AI31" i="2"/>
  <c r="S26" i="2"/>
  <c r="AA22" i="2"/>
  <c r="S19" i="2"/>
  <c r="AJ43" i="2"/>
  <c r="Q16" i="2"/>
  <c r="W5" i="2"/>
  <c r="Q30" i="2"/>
  <c r="AI24" i="2"/>
  <c r="AR20" i="2"/>
  <c r="G20" i="2" s="1"/>
  <c r="L56" i="2"/>
  <c r="AF53" i="2"/>
  <c r="AC52" i="2"/>
  <c r="S51" i="2"/>
  <c r="P50" i="2"/>
  <c r="U49" i="2"/>
  <c r="S48" i="2"/>
  <c r="W47" i="2"/>
  <c r="V46" i="2"/>
  <c r="AC45" i="2"/>
  <c r="AH44" i="2"/>
  <c r="AH43" i="2"/>
  <c r="K42" i="2"/>
  <c r="R41" i="2"/>
  <c r="V40" i="2"/>
  <c r="AG39" i="2"/>
  <c r="R38" i="2"/>
  <c r="AA37" i="2"/>
  <c r="AD36" i="2"/>
  <c r="AJ35" i="2"/>
  <c r="L35" i="2"/>
  <c r="U33" i="2"/>
  <c r="AG28" i="2"/>
  <c r="Q23" i="2"/>
  <c r="W55" i="2"/>
  <c r="X54" i="2"/>
  <c r="V53" i="2"/>
  <c r="K52" i="2"/>
  <c r="AR50" i="2"/>
  <c r="AK49" i="2"/>
  <c r="N46" i="2"/>
  <c r="U45" i="2"/>
  <c r="T44" i="2"/>
  <c r="AB43" i="2"/>
  <c r="AB42" i="2"/>
  <c r="AI41" i="2"/>
  <c r="O40" i="2"/>
  <c r="U39" i="2"/>
  <c r="AI38" i="2"/>
  <c r="J38" i="2"/>
  <c r="I38" i="2" s="1"/>
  <c r="O37" i="2"/>
  <c r="U36" i="2"/>
  <c r="X35" i="2"/>
  <c r="AE34" i="2"/>
  <c r="AR33" i="2"/>
  <c r="G33" i="2" s="1"/>
  <c r="R32" i="2"/>
  <c r="V31" i="2"/>
  <c r="AH30" i="2"/>
  <c r="P29" i="2"/>
  <c r="X28" i="2"/>
  <c r="AD27" i="2"/>
  <c r="AJ26" i="2"/>
  <c r="O25" i="2"/>
  <c r="Y25" i="2" s="1"/>
  <c r="AB24" i="2"/>
  <c r="AH23" i="2"/>
  <c r="O22" i="2"/>
  <c r="V21" i="2"/>
  <c r="AF20" i="2"/>
  <c r="AI19" i="2"/>
  <c r="K19" i="2"/>
  <c r="P18" i="2"/>
  <c r="V17" i="2"/>
  <c r="AG16" i="2"/>
  <c r="AR15" i="2"/>
  <c r="G15" i="2" s="1"/>
  <c r="O15" i="2"/>
  <c r="Y15" i="2" s="1"/>
  <c r="U14" i="2"/>
  <c r="AG13" i="2"/>
  <c r="L12" i="2"/>
  <c r="T11" i="2"/>
  <c r="X10" i="2"/>
  <c r="AH9" i="2"/>
  <c r="J9" i="2"/>
  <c r="P8" i="2"/>
  <c r="X7" i="2"/>
  <c r="AD6" i="2"/>
  <c r="AR5" i="2"/>
  <c r="G5" i="2" s="1"/>
  <c r="O5" i="2"/>
  <c r="V4" i="2"/>
  <c r="L9" i="2"/>
  <c r="AE13" i="2"/>
  <c r="N9" i="2"/>
  <c r="W12" i="2"/>
  <c r="AF14" i="2"/>
  <c r="J19" i="2"/>
  <c r="O20" i="2"/>
  <c r="AI23" i="2"/>
  <c r="AI29" i="2"/>
  <c r="X34" i="2"/>
  <c r="J37" i="2"/>
  <c r="I37" i="2" s="1"/>
  <c r="T39" i="2"/>
  <c r="AJ41" i="2"/>
  <c r="AA44" i="2"/>
  <c r="U47" i="2"/>
  <c r="O50" i="2"/>
  <c r="T55" i="2"/>
  <c r="L8" i="2"/>
  <c r="J6" i="2"/>
  <c r="T7" i="2"/>
  <c r="P9" i="2"/>
  <c r="N5" i="2"/>
  <c r="K6" i="2"/>
  <c r="U7" i="2"/>
  <c r="Q8" i="2"/>
  <c r="R9" i="2"/>
  <c r="W10" i="2"/>
  <c r="X11" i="2"/>
  <c r="AG12" i="2"/>
  <c r="AK13" i="2"/>
  <c r="K18" i="2"/>
  <c r="O19" i="2"/>
  <c r="W20" i="2"/>
  <c r="AB21" i="2"/>
  <c r="K25" i="2"/>
  <c r="P26" i="2"/>
  <c r="AA27" i="2"/>
  <c r="AE28" i="2"/>
  <c r="J32" i="2"/>
  <c r="I32" i="2" s="1"/>
  <c r="N33" i="2"/>
  <c r="AC34" i="2"/>
  <c r="AI35" i="2"/>
  <c r="P37" i="2"/>
  <c r="AD38" i="2"/>
  <c r="AD39" i="2"/>
  <c r="AJ40" i="2"/>
  <c r="AA43" i="2"/>
  <c r="O46" i="2"/>
  <c r="AI47" i="2"/>
  <c r="AC50" i="2"/>
  <c r="AA52" i="2"/>
  <c r="T54" i="2"/>
  <c r="AC55" i="2"/>
  <c r="AT43" i="2"/>
  <c r="AU11" i="2"/>
  <c r="AS12" i="2"/>
  <c r="AU19" i="2"/>
  <c r="AS20" i="2"/>
  <c r="AU27" i="2"/>
  <c r="AS28" i="2"/>
  <c r="AU35" i="2"/>
  <c r="AS36" i="2"/>
  <c r="AU43" i="2"/>
  <c r="AS44" i="2"/>
  <c r="AU51" i="2"/>
  <c r="AS52" i="2"/>
  <c r="BE4" i="3"/>
  <c r="BU4" i="3"/>
  <c r="AT12" i="2"/>
  <c r="AV19" i="2"/>
  <c r="AT20" i="2"/>
  <c r="AV27" i="2"/>
  <c r="AT28" i="2"/>
  <c r="AV35" i="2"/>
  <c r="AT36" i="2"/>
  <c r="AV43" i="2"/>
  <c r="AT44" i="2"/>
  <c r="AV51" i="2"/>
  <c r="AT52" i="2"/>
  <c r="BS3" i="3"/>
  <c r="AV11" i="2"/>
  <c r="AU4" i="2"/>
  <c r="AS5" i="2"/>
  <c r="AU12" i="2"/>
  <c r="AS13" i="2"/>
  <c r="AU20" i="2"/>
  <c r="AS21" i="2"/>
  <c r="AU28" i="2"/>
  <c r="AS29" i="2"/>
  <c r="AU36" i="2"/>
  <c r="AS37" i="2"/>
  <c r="AU44" i="2"/>
  <c r="AS45" i="2"/>
  <c r="O49" i="2"/>
  <c r="AF49" i="2"/>
  <c r="L50" i="2"/>
  <c r="AD50" i="2"/>
  <c r="J51" i="2"/>
  <c r="I51" i="2" s="1"/>
  <c r="AB51" i="2"/>
  <c r="AU52" i="2"/>
  <c r="W53" i="2"/>
  <c r="AS53" i="2"/>
  <c r="U54" i="2"/>
  <c r="S55" i="2"/>
  <c r="AJ55" i="2"/>
  <c r="Q56" i="2"/>
  <c r="AH56" i="2"/>
  <c r="H4" i="3"/>
  <c r="AV45" i="2"/>
  <c r="AT46" i="2"/>
  <c r="AV53" i="2"/>
  <c r="AT54" i="2"/>
  <c r="AV6" i="2"/>
  <c r="AT7" i="2"/>
  <c r="AV14" i="2"/>
  <c r="AT15" i="2"/>
  <c r="AV22" i="2"/>
  <c r="AT23" i="2"/>
  <c r="AV30" i="2"/>
  <c r="AT31" i="2"/>
  <c r="AV38" i="2"/>
  <c r="AT39" i="2"/>
  <c r="AV46" i="2"/>
  <c r="AT47" i="2"/>
  <c r="AV54" i="2"/>
  <c r="X55" i="2"/>
  <c r="AT55" i="2"/>
  <c r="V56" i="2"/>
  <c r="AR56" i="2"/>
  <c r="G56" i="2" s="1"/>
  <c r="AV7" i="2"/>
  <c r="AT8" i="2"/>
  <c r="AV15" i="2"/>
  <c r="AT16" i="2"/>
  <c r="AV23" i="2"/>
  <c r="AT24" i="2"/>
  <c r="AV31" i="2"/>
  <c r="AT32" i="2"/>
  <c r="AV39" i="2"/>
  <c r="AT40" i="2"/>
  <c r="AV47" i="2"/>
  <c r="AT48" i="2"/>
  <c r="AK50" i="2"/>
  <c r="R51" i="2"/>
  <c r="AI51" i="2"/>
  <c r="P52" i="2"/>
  <c r="AG52" i="2"/>
  <c r="N53" i="2"/>
  <c r="AE53" i="2"/>
  <c r="K54" i="2"/>
  <c r="AC54" i="2"/>
  <c r="AA55" i="2"/>
  <c r="AV55" i="2"/>
  <c r="X56" i="2"/>
  <c r="AT56" i="2"/>
  <c r="AU9" i="2"/>
  <c r="AS10" i="2"/>
  <c r="AU17" i="2"/>
  <c r="AS18" i="2"/>
  <c r="AU25" i="2"/>
  <c r="AS26" i="2"/>
  <c r="AU33" i="2"/>
  <c r="AS34" i="2"/>
  <c r="AU41" i="2"/>
  <c r="AS42" i="2"/>
  <c r="AF46" i="2"/>
  <c r="L47" i="2"/>
  <c r="AD47" i="2"/>
  <c r="J48" i="2"/>
  <c r="AB48" i="2"/>
  <c r="AU49" i="2"/>
  <c r="W50" i="2"/>
  <c r="AS50" i="2"/>
  <c r="U51" i="2"/>
  <c r="S52" i="2"/>
  <c r="AJ52" i="2"/>
  <c r="Q53" i="2"/>
  <c r="AH53" i="2"/>
  <c r="O54" i="2"/>
  <c r="AF54" i="2"/>
  <c r="L55" i="2"/>
  <c r="AD55" i="2"/>
  <c r="J56" i="2"/>
  <c r="AB56" i="2"/>
  <c r="BQ4" i="3"/>
  <c r="AV56" i="2"/>
  <c r="BD3" i="3"/>
  <c r="BT3" i="3"/>
  <c r="AV9" i="2"/>
  <c r="AT10" i="2"/>
  <c r="AV17" i="2"/>
  <c r="AT18" i="2"/>
  <c r="AV25" i="2"/>
  <c r="AT26" i="2"/>
  <c r="AV33" i="2"/>
  <c r="AT34" i="2"/>
  <c r="AV41" i="2"/>
  <c r="AT42" i="2"/>
  <c r="AG46" i="2"/>
  <c r="N47" i="2"/>
  <c r="AE47" i="2"/>
  <c r="K48" i="2"/>
  <c r="AC48" i="2"/>
  <c r="AA49" i="2"/>
  <c r="AV49" i="2"/>
  <c r="X50" i="2"/>
  <c r="V51" i="2"/>
  <c r="AR51" i="2"/>
  <c r="G51" i="2" s="1"/>
  <c r="T52" i="2"/>
  <c r="AK52" i="2"/>
  <c r="R53" i="2"/>
  <c r="AI53" i="2"/>
  <c r="P54" i="2"/>
  <c r="AG54" i="2"/>
  <c r="N55" i="2"/>
  <c r="AE55" i="2"/>
  <c r="K56" i="2"/>
  <c r="AC56" i="2"/>
  <c r="BB4" i="3"/>
  <c r="BR4" i="3"/>
  <c r="AU34" i="2"/>
  <c r="AS35" i="2"/>
  <c r="AU42" i="2"/>
  <c r="AS43" i="2"/>
  <c r="AS51" i="2"/>
  <c r="AV10" i="2"/>
  <c r="AT11" i="2"/>
  <c r="AV18" i="2"/>
  <c r="AT19" i="2"/>
  <c r="AV26" i="2"/>
  <c r="AT27" i="2"/>
  <c r="AV34" i="2"/>
  <c r="AT35" i="2"/>
  <c r="AV42" i="2"/>
  <c r="X43" i="2"/>
  <c r="V44" i="2"/>
  <c r="AR44" i="2"/>
  <c r="G44" i="2" s="1"/>
  <c r="T45" i="2"/>
  <c r="AK45" i="2"/>
  <c r="R46" i="2"/>
  <c r="AI46" i="2"/>
  <c r="P47" i="2"/>
  <c r="AG47" i="2"/>
  <c r="N48" i="2"/>
  <c r="AE48" i="2"/>
  <c r="K49" i="2"/>
  <c r="I49" i="2" s="1"/>
  <c r="AC49" i="2"/>
  <c r="AA50" i="2"/>
  <c r="X51" i="2"/>
  <c r="V52" i="2"/>
  <c r="AR52" i="2"/>
  <c r="G52" i="2" s="1"/>
  <c r="T53" i="2"/>
  <c r="AK53" i="2"/>
  <c r="R54" i="2"/>
  <c r="AI54" i="2"/>
  <c r="P55" i="2"/>
  <c r="AG55" i="2"/>
  <c r="N56" i="2"/>
  <c r="BD4" i="3"/>
  <c r="BT4" i="3"/>
  <c r="Y7" i="2" l="1"/>
  <c r="I19" i="2"/>
  <c r="AL34" i="2"/>
  <c r="I15" i="2"/>
  <c r="I9" i="2"/>
  <c r="AL8" i="2"/>
  <c r="I24" i="2"/>
  <c r="AL24" i="2"/>
  <c r="AL12" i="2"/>
  <c r="Y24" i="2"/>
  <c r="Y12" i="2"/>
  <c r="AL10" i="2"/>
  <c r="Y31" i="2"/>
  <c r="AC3" i="2"/>
  <c r="Y32" i="2"/>
  <c r="AK3" i="2"/>
  <c r="I39" i="2"/>
  <c r="AE3" i="2"/>
  <c r="AL9" i="2"/>
  <c r="AL4" i="2"/>
  <c r="I18" i="2"/>
  <c r="Y49" i="2"/>
  <c r="AL44" i="2"/>
  <c r="Y42" i="2"/>
  <c r="Y37" i="2"/>
  <c r="Y44" i="2"/>
  <c r="Y36" i="2"/>
  <c r="Y6" i="2"/>
  <c r="Y18" i="2"/>
  <c r="AL25" i="2"/>
  <c r="AL22" i="2"/>
  <c r="Y14" i="2"/>
  <c r="Y43" i="2"/>
  <c r="AL26" i="2"/>
  <c r="AL54" i="2"/>
  <c r="AL46" i="2"/>
  <c r="AL33" i="2"/>
  <c r="I54" i="2"/>
  <c r="I33" i="2"/>
  <c r="I27" i="2"/>
  <c r="I21" i="2"/>
  <c r="I10" i="2"/>
  <c r="I25" i="2"/>
  <c r="I47" i="2"/>
  <c r="Y48" i="2"/>
  <c r="AL53" i="2"/>
  <c r="AL39" i="2"/>
  <c r="AL23" i="2"/>
  <c r="Y41" i="2"/>
  <c r="AL28" i="2"/>
  <c r="AL43" i="2"/>
  <c r="Y13" i="2"/>
  <c r="I52" i="2"/>
  <c r="N3" i="2"/>
  <c r="P3" i="2"/>
  <c r="AL36" i="2"/>
  <c r="AL14" i="2"/>
  <c r="Y23" i="2"/>
  <c r="Y21" i="2"/>
  <c r="AL16" i="2"/>
  <c r="AI3" i="2"/>
  <c r="I43" i="2"/>
  <c r="AL6" i="2"/>
  <c r="AL35" i="2"/>
  <c r="CF3" i="3"/>
  <c r="AE3" i="3"/>
  <c r="Y46" i="2"/>
  <c r="AH3" i="2"/>
  <c r="Y39" i="2"/>
  <c r="Y16" i="2"/>
  <c r="Y34" i="2"/>
  <c r="AL13" i="2"/>
  <c r="Y17" i="2"/>
  <c r="AL40" i="2"/>
  <c r="Y19" i="2"/>
  <c r="AL45" i="2"/>
  <c r="Q3" i="2"/>
  <c r="AL31" i="2"/>
  <c r="Y22" i="2"/>
  <c r="AL42" i="2"/>
  <c r="Y45" i="2"/>
  <c r="AL52" i="2"/>
  <c r="AL51" i="2"/>
  <c r="I17" i="2"/>
  <c r="Y30" i="2"/>
  <c r="Y28" i="2"/>
  <c r="Y8" i="2"/>
  <c r="AL17" i="2"/>
  <c r="I35" i="2"/>
  <c r="Y20" i="2"/>
  <c r="Y52" i="2"/>
  <c r="Y51" i="2"/>
  <c r="L3" i="2"/>
  <c r="Y4" i="2"/>
  <c r="Y26" i="2"/>
  <c r="V3" i="2"/>
  <c r="AL49" i="2"/>
  <c r="U3" i="2"/>
  <c r="Y33" i="2"/>
  <c r="AL18" i="2"/>
  <c r="AL32" i="2"/>
  <c r="AL41" i="2"/>
  <c r="X3" i="2"/>
  <c r="O3" i="2"/>
  <c r="AL5" i="2"/>
  <c r="Y5" i="2"/>
  <c r="AL20" i="2"/>
  <c r="AL15" i="2"/>
  <c r="AT3" i="3"/>
  <c r="K3" i="2"/>
  <c r="Y50" i="2"/>
  <c r="Y10" i="2"/>
  <c r="AL21" i="2"/>
  <c r="AL30" i="2"/>
  <c r="Y40" i="2"/>
  <c r="BR3" i="3"/>
  <c r="AL27" i="2"/>
  <c r="I14" i="2"/>
  <c r="AL11" i="2"/>
  <c r="AL7" i="2"/>
  <c r="BU3" i="3"/>
  <c r="AL37" i="2"/>
  <c r="I42" i="2"/>
  <c r="I41" i="2"/>
  <c r="Y11" i="2"/>
  <c r="Y29" i="2"/>
  <c r="Y38" i="2"/>
  <c r="AL29" i="2"/>
  <c r="I8" i="2"/>
  <c r="I34" i="2"/>
  <c r="AG3" i="2"/>
  <c r="J3" i="2"/>
  <c r="I6" i="2"/>
  <c r="Y9" i="2"/>
  <c r="AL19" i="2"/>
  <c r="AL47" i="2"/>
  <c r="Y35" i="2"/>
  <c r="AL38" i="2"/>
  <c r="Y27" i="2"/>
  <c r="I46" i="2"/>
  <c r="AJ3" i="2"/>
  <c r="AD3" i="2"/>
  <c r="Y55" i="2"/>
  <c r="Y47" i="2"/>
  <c r="S3" i="2"/>
  <c r="Y56" i="2"/>
  <c r="AL48" i="2"/>
  <c r="AA3" i="2"/>
  <c r="CG3" i="3"/>
  <c r="A3" i="3" s="1"/>
  <c r="CH3" i="3" s="1"/>
  <c r="I48" i="2"/>
  <c r="T3" i="2"/>
  <c r="AL56" i="2"/>
  <c r="I56" i="2"/>
  <c r="AL55" i="2"/>
  <c r="AB3" i="2"/>
  <c r="AL50" i="2"/>
  <c r="CG4" i="3"/>
  <c r="A4" i="3" s="1"/>
  <c r="CH4" i="3" s="1"/>
  <c r="CF4" i="3"/>
  <c r="AT4" i="3"/>
  <c r="AE4" i="3"/>
  <c r="W3" i="2"/>
  <c r="Y54" i="2"/>
  <c r="Y53" i="2"/>
  <c r="R3" i="2"/>
  <c r="AS3" i="2"/>
  <c r="AF3" i="2"/>
  <c r="AL3" i="2" l="1"/>
  <c r="AT50" i="2"/>
  <c r="AT3" i="2" s="1"/>
  <c r="CI3" i="3"/>
  <c r="CJ3" i="3"/>
  <c r="Y3" i="2"/>
  <c r="I3" i="2"/>
  <c r="CI4" i="3"/>
  <c r="CJ4" i="3"/>
  <c r="AU50" i="2" l="1"/>
  <c r="AV50" i="2"/>
  <c r="G5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8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C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4" authorId="0" shapeId="0" xr:uid="{8E37D888-5596-42EB-8D31-AEBC508ECC8F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6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7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8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9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0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1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2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3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4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5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6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7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8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9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0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1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2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3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3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3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3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3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3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4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4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4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4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4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4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5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5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5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5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5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5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6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6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6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6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6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6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7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7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7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7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7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7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8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8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8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8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8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8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9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9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9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9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9" authorId="0" shapeId="0" xr:uid="{00000000-0006-0000-0100-00009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9" authorId="0" shapeId="0" xr:uid="{00000000-0006-0000-0100-00009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0" authorId="0" shapeId="0" xr:uid="{00000000-0006-0000-0100-00009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0" authorId="0" shapeId="0" xr:uid="{00000000-0006-0000-0100-00009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0" authorId="0" shapeId="0" xr:uid="{00000000-0006-0000-0100-00009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0" authorId="0" shapeId="0" xr:uid="{00000000-0006-0000-0100-0000A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0" authorId="0" shapeId="0" xr:uid="{00000000-0006-0000-0100-0000A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0" authorId="0" shapeId="0" xr:uid="{00000000-0006-0000-0100-0000A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1" authorId="0" shapeId="0" xr:uid="{00000000-0006-0000-0100-0000A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1" authorId="0" shapeId="0" xr:uid="{00000000-0006-0000-0100-0000A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1" authorId="0" shapeId="0" xr:uid="{00000000-0006-0000-0100-0000A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1" authorId="0" shapeId="0" xr:uid="{00000000-0006-0000-0100-0000A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1" authorId="0" shapeId="0" xr:uid="{00000000-0006-0000-0100-0000A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1" authorId="0" shapeId="0" xr:uid="{00000000-0006-0000-0100-0000A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2" authorId="0" shapeId="0" xr:uid="{00000000-0006-0000-0100-0000A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2" authorId="0" shapeId="0" xr:uid="{00000000-0006-0000-0100-0000A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2" authorId="0" shapeId="0" xr:uid="{00000000-0006-0000-0100-0000A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2" authorId="0" shapeId="0" xr:uid="{00000000-0006-0000-0100-0000A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2" authorId="0" shapeId="0" xr:uid="{00000000-0006-0000-0100-0000A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2" authorId="0" shapeId="0" xr:uid="{00000000-0006-0000-0100-0000A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3" authorId="0" shapeId="0" xr:uid="{00000000-0006-0000-0100-0000A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3" authorId="0" shapeId="0" xr:uid="{00000000-0006-0000-0100-0000B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3" authorId="0" shapeId="0" xr:uid="{00000000-0006-0000-0100-0000B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3" authorId="0" shapeId="0" xr:uid="{00000000-0006-0000-0100-0000B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3" authorId="0" shapeId="0" xr:uid="{00000000-0006-0000-0100-0000B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3" authorId="0" shapeId="0" xr:uid="{00000000-0006-0000-0100-0000B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4" authorId="0" shapeId="0" xr:uid="{00000000-0006-0000-0100-0000B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4" authorId="0" shapeId="0" xr:uid="{00000000-0006-0000-0100-0000B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4" authorId="0" shapeId="0" xr:uid="{00000000-0006-0000-0100-0000B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4" authorId="0" shapeId="0" xr:uid="{00000000-0006-0000-0100-0000B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4" authorId="0" shapeId="0" xr:uid="{00000000-0006-0000-0100-0000B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4" authorId="0" shapeId="0" xr:uid="{00000000-0006-0000-0100-0000B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5" authorId="0" shapeId="0" xr:uid="{00000000-0006-0000-0100-0000B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5" authorId="0" shapeId="0" xr:uid="{00000000-0006-0000-0100-0000B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5" authorId="0" shapeId="0" xr:uid="{00000000-0006-0000-0100-0000B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5" authorId="0" shapeId="0" xr:uid="{00000000-0006-0000-0100-0000B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5" authorId="0" shapeId="0" xr:uid="{00000000-0006-0000-0100-0000B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5" authorId="0" shapeId="0" xr:uid="{00000000-0006-0000-0100-0000C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6" authorId="0" shapeId="0" xr:uid="{00000000-0006-0000-0100-0000C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6" authorId="0" shapeId="0" xr:uid="{00000000-0006-0000-0100-0000C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6" authorId="0" shapeId="0" xr:uid="{00000000-0006-0000-0100-0000C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6" authorId="0" shapeId="0" xr:uid="{00000000-0006-0000-0100-0000C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6" authorId="0" shapeId="0" xr:uid="{00000000-0006-0000-0100-0000C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6" authorId="0" shapeId="0" xr:uid="{00000000-0006-0000-0100-0000C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7" authorId="0" shapeId="0" xr:uid="{00000000-0006-0000-0100-0000C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7" authorId="0" shapeId="0" xr:uid="{00000000-0006-0000-0100-0000C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7" authorId="0" shapeId="0" xr:uid="{00000000-0006-0000-0100-0000C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7" authorId="0" shapeId="0" xr:uid="{00000000-0006-0000-0100-0000C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7" authorId="0" shapeId="0" xr:uid="{00000000-0006-0000-0100-0000C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7" authorId="0" shapeId="0" xr:uid="{00000000-0006-0000-0100-0000C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8" authorId="0" shapeId="0" xr:uid="{00000000-0006-0000-0100-0000C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8" authorId="0" shapeId="0" xr:uid="{00000000-0006-0000-0100-0000C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8" authorId="0" shapeId="0" xr:uid="{00000000-0006-0000-0100-0000C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8" authorId="0" shapeId="0" xr:uid="{00000000-0006-0000-0100-0000D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8" authorId="0" shapeId="0" xr:uid="{00000000-0006-0000-0100-0000D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8" authorId="0" shapeId="0" xr:uid="{00000000-0006-0000-0100-0000D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9" authorId="0" shapeId="0" xr:uid="{00000000-0006-0000-0100-0000D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9" authorId="0" shapeId="0" xr:uid="{00000000-0006-0000-0100-0000D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9" authorId="0" shapeId="0" xr:uid="{00000000-0006-0000-0100-0000D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9" authorId="0" shapeId="0" xr:uid="{00000000-0006-0000-0100-0000D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9" authorId="0" shapeId="0" xr:uid="{00000000-0006-0000-0100-0000D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9" authorId="0" shapeId="0" xr:uid="{00000000-0006-0000-0100-0000D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0" authorId="0" shapeId="0" xr:uid="{00000000-0006-0000-0100-0000D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0" authorId="0" shapeId="0" xr:uid="{00000000-0006-0000-0100-0000D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0" authorId="0" shapeId="0" xr:uid="{00000000-0006-0000-0100-0000D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0" authorId="0" shapeId="0" xr:uid="{00000000-0006-0000-0100-0000D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0" authorId="0" shapeId="0" xr:uid="{00000000-0006-0000-0100-0000D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0" authorId="0" shapeId="0" xr:uid="{00000000-0006-0000-0100-0000D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1" authorId="0" shapeId="0" xr:uid="{00000000-0006-0000-0100-0000D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1" authorId="0" shapeId="0" xr:uid="{00000000-0006-0000-0100-0000E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1" authorId="0" shapeId="0" xr:uid="{00000000-0006-0000-0100-0000E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1" authorId="0" shapeId="0" xr:uid="{00000000-0006-0000-0100-0000E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1" authorId="0" shapeId="0" xr:uid="{00000000-0006-0000-0100-0000E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1" authorId="0" shapeId="0" xr:uid="{00000000-0006-0000-0100-0000E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2" authorId="0" shapeId="0" xr:uid="{00000000-0006-0000-0100-0000E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2" authorId="0" shapeId="0" xr:uid="{00000000-0006-0000-0100-0000E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2" authorId="0" shapeId="0" xr:uid="{00000000-0006-0000-0100-0000E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2" authorId="0" shapeId="0" xr:uid="{00000000-0006-0000-0100-0000E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2" authorId="0" shapeId="0" xr:uid="{00000000-0006-0000-0100-0000E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2" authorId="0" shapeId="0" xr:uid="{00000000-0006-0000-0100-0000E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3" authorId="0" shapeId="0" xr:uid="{00000000-0006-0000-0100-0000E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3" authorId="0" shapeId="0" xr:uid="{00000000-0006-0000-0100-0000E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3" authorId="0" shapeId="0" xr:uid="{00000000-0006-0000-0100-0000E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3" authorId="0" shapeId="0" xr:uid="{00000000-0006-0000-0100-0000E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3" authorId="0" shapeId="0" xr:uid="{00000000-0006-0000-0100-0000E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3" authorId="0" shapeId="0" xr:uid="{00000000-0006-0000-0100-0000F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4" authorId="0" shapeId="0" xr:uid="{00000000-0006-0000-0100-0000F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4" authorId="0" shapeId="0" xr:uid="{00000000-0006-0000-0100-0000F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4" authorId="0" shapeId="0" xr:uid="{00000000-0006-0000-0100-0000F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4" authorId="0" shapeId="0" xr:uid="{00000000-0006-0000-0100-0000F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4" authorId="0" shapeId="0" xr:uid="{00000000-0006-0000-0100-0000F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4" authorId="0" shapeId="0" xr:uid="{00000000-0006-0000-0100-0000F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5" authorId="0" shapeId="0" xr:uid="{00000000-0006-0000-0100-0000F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5" authorId="0" shapeId="0" xr:uid="{00000000-0006-0000-0100-0000F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5" authorId="0" shapeId="0" xr:uid="{00000000-0006-0000-0100-0000F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5" authorId="0" shapeId="0" xr:uid="{00000000-0006-0000-0100-0000F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5" authorId="0" shapeId="0" xr:uid="{00000000-0006-0000-0100-0000F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5" authorId="0" shapeId="0" xr:uid="{00000000-0006-0000-0100-0000F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6" authorId="0" shapeId="0" xr:uid="{00000000-0006-0000-0100-0000F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6" authorId="0" shapeId="0" xr:uid="{00000000-0006-0000-0100-0000F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6" authorId="0" shapeId="0" xr:uid="{00000000-0006-0000-0100-0000F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6" authorId="0" shapeId="0" xr:uid="{00000000-0006-0000-0100-00000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6" authorId="0" shapeId="0" xr:uid="{00000000-0006-0000-0100-00000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6" authorId="0" shapeId="0" xr:uid="{00000000-0006-0000-0100-00000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7" authorId="0" shapeId="0" xr:uid="{00000000-0006-0000-0100-000003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7" authorId="0" shapeId="0" xr:uid="{00000000-0006-0000-0100-000004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7" authorId="0" shapeId="0" xr:uid="{00000000-0006-0000-0100-000005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7" authorId="0" shapeId="0" xr:uid="{00000000-0006-0000-0100-000006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7" authorId="0" shapeId="0" xr:uid="{00000000-0006-0000-0100-000007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7" authorId="0" shapeId="0" xr:uid="{00000000-0006-0000-0100-000008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8" authorId="0" shapeId="0" xr:uid="{00000000-0006-0000-0100-000009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8" authorId="0" shapeId="0" xr:uid="{00000000-0006-0000-0100-00000A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8" authorId="0" shapeId="0" xr:uid="{00000000-0006-0000-0100-00000B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8" authorId="0" shapeId="0" xr:uid="{00000000-0006-0000-0100-00000C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8" authorId="0" shapeId="0" xr:uid="{00000000-0006-0000-0100-00000D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8" authorId="0" shapeId="0" xr:uid="{00000000-0006-0000-0100-00000E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9" authorId="0" shapeId="0" xr:uid="{00000000-0006-0000-0100-00000F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9" authorId="0" shapeId="0" xr:uid="{00000000-0006-0000-0100-000010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9" authorId="0" shapeId="0" xr:uid="{00000000-0006-0000-0100-000011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9" authorId="0" shapeId="0" xr:uid="{00000000-0006-0000-0100-000012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9" authorId="0" shapeId="0" xr:uid="{00000000-0006-0000-0100-000013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9" authorId="0" shapeId="0" xr:uid="{00000000-0006-0000-0100-000014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0" authorId="0" shapeId="0" xr:uid="{00000000-0006-0000-0100-000015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0" authorId="0" shapeId="0" xr:uid="{00000000-0006-0000-0100-000016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0" authorId="0" shapeId="0" xr:uid="{00000000-0006-0000-0100-000017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0" authorId="0" shapeId="0" xr:uid="{00000000-0006-0000-0100-000018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0" authorId="0" shapeId="0" xr:uid="{00000000-0006-0000-0100-000019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0" authorId="0" shapeId="0" xr:uid="{00000000-0006-0000-0100-00001A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1" authorId="0" shapeId="0" xr:uid="{00000000-0006-0000-0100-00001B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1" authorId="0" shapeId="0" xr:uid="{00000000-0006-0000-0100-00001C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1" authorId="0" shapeId="0" xr:uid="{00000000-0006-0000-0100-00001D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1" authorId="0" shapeId="0" xr:uid="{00000000-0006-0000-0100-00001E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1" authorId="0" shapeId="0" xr:uid="{00000000-0006-0000-0100-00001F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1" authorId="0" shapeId="0" xr:uid="{00000000-0006-0000-0100-000020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2" authorId="0" shapeId="0" xr:uid="{00000000-0006-0000-0100-000021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2" authorId="0" shapeId="0" xr:uid="{00000000-0006-0000-0100-000022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2" authorId="0" shapeId="0" xr:uid="{00000000-0006-0000-0100-000023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2" authorId="0" shapeId="0" xr:uid="{00000000-0006-0000-0100-000024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2" authorId="0" shapeId="0" xr:uid="{00000000-0006-0000-0100-000025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2" authorId="0" shapeId="0" xr:uid="{00000000-0006-0000-0100-000026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3" authorId="0" shapeId="0" xr:uid="{00000000-0006-0000-0100-000027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3" authorId="0" shapeId="0" xr:uid="{00000000-0006-0000-0100-000028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3" authorId="0" shapeId="0" xr:uid="{00000000-0006-0000-0100-000029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3" authorId="0" shapeId="0" xr:uid="{00000000-0006-0000-0100-00002A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3" authorId="0" shapeId="0" xr:uid="{00000000-0006-0000-0100-00002B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3" authorId="0" shapeId="0" xr:uid="{00000000-0006-0000-0100-00002C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4" authorId="0" shapeId="0" xr:uid="{00000000-0006-0000-0100-00002D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4" authorId="0" shapeId="0" xr:uid="{00000000-0006-0000-0100-00002E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4" authorId="0" shapeId="0" xr:uid="{00000000-0006-0000-0100-00002F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4" authorId="0" shapeId="0" xr:uid="{00000000-0006-0000-0100-00003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4" authorId="0" shapeId="0" xr:uid="{00000000-0006-0000-0100-00003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4" authorId="0" shapeId="0" xr:uid="{00000000-0006-0000-0100-00003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5" authorId="0" shapeId="0" xr:uid="{00000000-0006-0000-0100-000033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5" authorId="0" shapeId="0" xr:uid="{00000000-0006-0000-0100-000034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5" authorId="0" shapeId="0" xr:uid="{00000000-0006-0000-0100-000035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5" authorId="0" shapeId="0" xr:uid="{00000000-0006-0000-0100-000036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5" authorId="0" shapeId="0" xr:uid="{00000000-0006-0000-0100-000037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5" authorId="0" shapeId="0" xr:uid="{00000000-0006-0000-0100-000038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6" authorId="0" shapeId="0" xr:uid="{00000000-0006-0000-0100-00003901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6" authorId="0" shapeId="0" xr:uid="{00000000-0006-0000-0100-00003A01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6" authorId="0" shapeId="0" xr:uid="{00000000-0006-0000-0100-00003B01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6" authorId="0" shapeId="0" xr:uid="{00000000-0006-0000-0100-00003C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6" authorId="0" shapeId="0" xr:uid="{00000000-0006-0000-0100-00003D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6" authorId="0" shapeId="0" xr:uid="{00000000-0006-0000-0100-00003E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  <author>Szalamin Róbert</author>
  </authors>
  <commentList>
    <comment ref="B3" authorId="0" shapeId="0" xr:uid="{0B394E86-5097-4A56-BCD0-1B92C46FE978}">
      <text>
        <r>
          <rPr>
            <sz val="11"/>
            <rFont val="Calibri"/>
          </rPr>
          <t>IV_B:FontossagiSorrent</t>
        </r>
      </text>
    </comment>
    <comment ref="C3" authorId="0" shapeId="0" xr:uid="{3442B466-BA3E-4C14-BC80-6F247AA65B35}">
      <text>
        <r>
          <rPr>
            <sz val="11"/>
            <rFont val="Calibri"/>
          </rPr>
          <t>IV_B:FeladatKategoria</t>
        </r>
      </text>
    </comment>
    <comment ref="D3" authorId="0" shapeId="0" xr:uid="{45194F5A-112B-4AF7-A9E7-76CCF933302E}">
      <text>
        <r>
          <rPr>
            <sz val="11"/>
            <rFont val="Calibri"/>
          </rPr>
          <t>IV_B:FeladatMegnevezes</t>
        </r>
      </text>
    </comment>
    <comment ref="E3" authorId="0" shapeId="0" xr:uid="{002B7C27-1193-4D95-B213-EFC673AFEEB6}">
      <text>
        <r>
          <rPr>
            <sz val="11"/>
            <rFont val="Calibri"/>
          </rPr>
          <t>IV_B:ElviEngedelySzam</t>
        </r>
      </text>
    </comment>
    <comment ref="F3" authorId="0" shapeId="0" xr:uid="{C1BC4EB2-21D7-41A9-9974-1B14DA8F6A86}">
      <text>
        <r>
          <rPr>
            <sz val="11"/>
            <rFont val="Calibri"/>
          </rPr>
          <t>IV_B:VKR_Kod</t>
        </r>
      </text>
    </comment>
    <comment ref="G3" authorId="0" shapeId="0" xr:uid="{2132EE00-7C81-49D6-BA5D-599060BF41CB}">
      <text>
        <r>
          <rPr>
            <sz val="11"/>
            <rFont val="Calibri"/>
          </rPr>
          <t>IV_B:VKR_Nev</t>
        </r>
      </text>
    </comment>
    <comment ref="H3" authorId="0" shapeId="0" xr:uid="{BC801E82-CAA2-4E51-8B29-FFF024D28E71}">
      <text>
        <r>
          <rPr>
            <sz val="11"/>
            <rFont val="Calibri"/>
          </rPr>
          <t>IV_B:FeladatAzonosito</t>
        </r>
      </text>
    </comment>
    <comment ref="I3" authorId="0" shapeId="0" xr:uid="{FB7EC5E0-C1DD-40E9-B890-D9CF12D825A1}">
      <text>
        <r>
          <rPr>
            <sz val="11"/>
            <rFont val="Calibri"/>
          </rPr>
          <t>IV_B:EllatasiTerulet</t>
        </r>
      </text>
    </comment>
    <comment ref="J3" authorId="0" shapeId="0" xr:uid="{4D88FF05-B089-4868-AA73-98E7B20AB240}">
      <text>
        <r>
          <rPr>
            <sz val="11"/>
            <rFont val="Calibri"/>
          </rPr>
          <t>IV_B:EllatasertFelelos</t>
        </r>
      </text>
    </comment>
    <comment ref="K3" authorId="0" shapeId="0" xr:uid="{45636EF8-2963-484B-93E9-748FC224A2D5}">
      <text>
        <r>
          <rPr>
            <sz val="11"/>
            <rFont val="Calibri"/>
          </rPr>
          <t>IV_B:TervezettNettoKoltseg</t>
        </r>
      </text>
    </comment>
    <comment ref="L3" authorId="0" shapeId="0" xr:uid="{191BC205-7B3F-4D0F-8AED-A28676679E57}">
      <text>
        <r>
          <rPr>
            <sz val="11"/>
            <rFont val="Calibri"/>
          </rPr>
          <t>IV_B:IdotartamKezdes</t>
        </r>
      </text>
    </comment>
    <comment ref="M3" authorId="0" shapeId="0" xr:uid="{E9338DEB-8BA0-4334-A53F-A078E4BFBE84}">
      <text>
        <r>
          <rPr>
            <sz val="11"/>
            <rFont val="Calibri"/>
          </rPr>
          <t>IV_B:IdotartamBefejezes</t>
        </r>
      </text>
    </comment>
    <comment ref="N3" authorId="0" shapeId="0" xr:uid="{84912988-0F8F-44FC-A31A-105D41BFEBEB}">
      <text>
        <r>
          <rPr>
            <sz val="11"/>
            <rFont val="Calibri"/>
          </rPr>
          <t>IV_B:NettoKoltsegUtem1</t>
        </r>
      </text>
    </comment>
    <comment ref="O3" authorId="0" shapeId="0" xr:uid="{F57FA990-C339-4A8A-8441-5EF8CB18B1E9}">
      <text>
        <r>
          <rPr>
            <sz val="11"/>
            <rFont val="Calibri"/>
          </rPr>
          <t>IV_B:NettoKoltsegUtem2</t>
        </r>
      </text>
    </comment>
    <comment ref="P3" authorId="0" shapeId="0" xr:uid="{EB2DA480-4656-4838-AB73-1184CA8ABACA}">
      <text>
        <r>
          <rPr>
            <sz val="11"/>
            <rFont val="Calibri"/>
          </rPr>
          <t>IV_B:EM_Melleklet2_KTG</t>
        </r>
      </text>
    </comment>
    <comment ref="Q3" authorId="1" shapeId="0" xr:uid="{975D8FF9-8A5E-405A-9ACA-B99AC52EE2C5}">
      <text>
        <r>
          <rPr>
            <sz val="9"/>
            <color indexed="81"/>
            <rFont val="Tahoma"/>
            <family val="2"/>
            <charset val="238"/>
          </rPr>
          <t>IV_B:Elokeszitettseg</t>
        </r>
      </text>
    </comment>
    <comment ref="S3" authorId="0" shapeId="0" xr:uid="{A068E48B-00EB-49D3-9B90-3D6800C6B00D}">
      <text>
        <r>
          <rPr>
            <sz val="11"/>
            <rFont val="Calibri"/>
          </rPr>
          <t>IV_B:HDUtem1</t>
        </r>
      </text>
    </comment>
    <comment ref="T3" authorId="0" shapeId="0" xr:uid="{D574242B-22BF-485F-B8B2-4F1B8E143317}">
      <text>
        <r>
          <rPr>
            <sz val="11"/>
            <rFont val="Calibri"/>
          </rPr>
          <t>IV_B:ECSUtem1</t>
        </r>
      </text>
    </comment>
    <comment ref="U3" authorId="0" shapeId="0" xr:uid="{80025864-F685-4B50-A34F-C70393DC7592}">
      <text>
        <r>
          <rPr>
            <sz val="11"/>
            <rFont val="Calibri"/>
          </rPr>
          <t>IV_B:KFHUtem1</t>
        </r>
      </text>
    </comment>
    <comment ref="V3" authorId="0" shapeId="0" xr:uid="{B7B348C8-319A-47C1-A7C4-DFA7D4E4C236}">
      <text>
        <r>
          <rPr>
            <sz val="11"/>
            <rFont val="Calibri"/>
          </rPr>
          <t>IV_B:Egyeb_SajatUtem1</t>
        </r>
      </text>
    </comment>
    <comment ref="W3" authorId="0" shapeId="0" xr:uid="{26C60A54-0485-408B-8373-44030C854021}">
      <text>
        <r>
          <rPr>
            <sz val="11"/>
            <rFont val="Calibri"/>
          </rPr>
          <t>IV_B:DijUtem1</t>
        </r>
      </text>
    </comment>
    <comment ref="X3" authorId="0" shapeId="0" xr:uid="{258AF0E3-AD2F-4521-992D-EE75A9BA58A3}">
      <text>
        <r>
          <rPr>
            <sz val="11"/>
            <rFont val="Calibri"/>
          </rPr>
          <t>IV_B:EM_Melleklet1_Utem1</t>
        </r>
      </text>
    </comment>
    <comment ref="Y3" authorId="0" shapeId="0" xr:uid="{1403C0E8-3358-420E-9A64-A56318CBF344}">
      <text>
        <r>
          <rPr>
            <sz val="11"/>
            <rFont val="Calibri"/>
          </rPr>
          <t>IV_B:EgyebAllamiUtem1</t>
        </r>
      </text>
    </comment>
    <comment ref="Z3" authorId="0" shapeId="0" xr:uid="{CDD48AAB-BF20-4B9C-8444-96B961195AF9}">
      <text>
        <r>
          <rPr>
            <sz val="11"/>
            <rFont val="Calibri"/>
          </rPr>
          <t>IV_B:OnkormanyzatiUtem1</t>
        </r>
      </text>
    </comment>
    <comment ref="AA3" authorId="0" shapeId="0" xr:uid="{EC728F95-ED7C-4CAE-BD28-0846A306FA70}">
      <text>
        <r>
          <rPr>
            <sz val="11"/>
            <rFont val="Calibri"/>
          </rPr>
          <t>IV_B:EUUtem1</t>
        </r>
      </text>
    </comment>
    <comment ref="AB3" authorId="0" shapeId="0" xr:uid="{E11B3048-FC66-48E1-BD68-A6794E44B450}">
      <text>
        <r>
          <rPr>
            <sz val="11"/>
            <rFont val="Calibri"/>
          </rPr>
          <t>IV_B:EgyebUtem1</t>
        </r>
      </text>
    </comment>
    <comment ref="AC3" authorId="0" shapeId="0" xr:uid="{45A0F11E-6C1A-4D11-9FB4-9919E0690930}">
      <text>
        <r>
          <rPr>
            <sz val="11"/>
            <rFont val="Calibri"/>
          </rPr>
          <t>IV_B:HitelKotvenyUtem1</t>
        </r>
      </text>
    </comment>
    <comment ref="AD3" authorId="0" shapeId="0" xr:uid="{8F3B6937-A904-4DA8-9D0F-F50292A01C45}">
      <text>
        <r>
          <rPr>
            <sz val="11"/>
            <rFont val="Calibri"/>
          </rPr>
          <t>IV_B:OsszesenUtem1</t>
        </r>
      </text>
    </comment>
    <comment ref="AG3" authorId="0" shapeId="0" xr:uid="{70D23F6A-9ADD-4762-8A5C-9E02BF8A7913}">
      <text>
        <r>
          <rPr>
            <sz val="11"/>
            <rFont val="Calibri"/>
          </rPr>
          <t>IV_B:HDUtem2</t>
        </r>
      </text>
    </comment>
    <comment ref="AH3" authorId="0" shapeId="0" xr:uid="{17E7D246-F105-4947-A4F4-3A33BF98D999}">
      <text>
        <r>
          <rPr>
            <sz val="11"/>
            <rFont val="Calibri"/>
          </rPr>
          <t>IV_B:ECSUtem2</t>
        </r>
      </text>
    </comment>
    <comment ref="AI3" authorId="0" shapeId="0" xr:uid="{7792C4EC-ED30-4586-91CF-5DD93D163302}">
      <text>
        <r>
          <rPr>
            <sz val="11"/>
            <rFont val="Calibri"/>
          </rPr>
          <t>IV_B:KFHUtem2</t>
        </r>
      </text>
    </comment>
    <comment ref="AJ3" authorId="0" shapeId="0" xr:uid="{0205B8AC-4098-40EC-A91E-1461F57FA098}">
      <text>
        <r>
          <rPr>
            <sz val="11"/>
            <rFont val="Calibri"/>
          </rPr>
          <t>IV_B:Egyeb_SajatUtem2</t>
        </r>
      </text>
    </comment>
    <comment ref="AK3" authorId="0" shapeId="0" xr:uid="{ED91B95A-0809-4F27-923A-20EEBA37251E}">
      <text>
        <r>
          <rPr>
            <sz val="11"/>
            <rFont val="Calibri"/>
          </rPr>
          <t>IV_B:DijUtem2</t>
        </r>
      </text>
    </comment>
    <comment ref="AL3" authorId="0" shapeId="0" xr:uid="{170F6004-6D27-436E-8760-19D1067D6139}">
      <text>
        <r>
          <rPr>
            <sz val="11"/>
            <rFont val="Calibri"/>
          </rPr>
          <t>IV_B:EM_Melleklet1_Utem2</t>
        </r>
      </text>
    </comment>
    <comment ref="AM3" authorId="0" shapeId="0" xr:uid="{C5713BF5-E7C4-47BE-A926-C24ABA584386}">
      <text>
        <r>
          <rPr>
            <sz val="11"/>
            <rFont val="Calibri"/>
          </rPr>
          <t>IV_B:EgyebAllamiUtem2</t>
        </r>
      </text>
    </comment>
    <comment ref="AN3" authorId="0" shapeId="0" xr:uid="{4169F2BB-BD95-4066-951C-DA713C80499D}">
      <text>
        <r>
          <rPr>
            <sz val="11"/>
            <rFont val="Calibri"/>
          </rPr>
          <t>IV_B:OnkormanyzatiUtem2</t>
        </r>
      </text>
    </comment>
    <comment ref="AO3" authorId="0" shapeId="0" xr:uid="{847D065E-9BDC-4D2D-9BA1-F41F98173650}">
      <text>
        <r>
          <rPr>
            <sz val="11"/>
            <rFont val="Calibri"/>
          </rPr>
          <t>IV_B:EUUtem2</t>
        </r>
      </text>
    </comment>
    <comment ref="AP3" authorId="0" shapeId="0" xr:uid="{2FB2425A-064F-4F81-BF33-34813117ABA7}">
      <text>
        <r>
          <rPr>
            <sz val="11"/>
            <rFont val="Calibri"/>
          </rPr>
          <t>IV_B:EgyebUtem2</t>
        </r>
      </text>
    </comment>
    <comment ref="AQ3" authorId="0" shapeId="0" xr:uid="{8D9A3C00-CB07-457A-BD11-8B67FAFBCEEA}">
      <text>
        <r>
          <rPr>
            <sz val="11"/>
            <rFont val="Calibri"/>
          </rPr>
          <t>IV_B:HitelKotvenyUtem2</t>
        </r>
      </text>
    </comment>
    <comment ref="AR3" authorId="0" shapeId="0" xr:uid="{67FB86E9-F458-4DA8-9B7D-7C892929E8BC}">
      <text>
        <r>
          <rPr>
            <sz val="11"/>
            <rFont val="Calibri"/>
          </rPr>
          <t>IV_B:OsszesenUtem2</t>
        </r>
      </text>
    </comment>
    <comment ref="AS3" authorId="0" shapeId="0" xr:uid="{60D2BEA2-299B-4D86-ACAB-DEC7799FA8C5}">
      <text>
        <r>
          <rPr>
            <sz val="11"/>
            <rFont val="Calibri"/>
          </rPr>
          <t>IV_B:ForrashianyUtem2</t>
        </r>
      </text>
    </comment>
    <comment ref="AV3" authorId="0" shapeId="0" xr:uid="{EB27071E-B400-4EB5-89D8-218DD40B5213}">
      <text>
        <r>
          <rPr>
            <sz val="11"/>
            <rFont val="Calibri"/>
          </rPr>
          <t>IV_B:Indokolas</t>
        </r>
      </text>
    </comment>
    <comment ref="AW3" authorId="0" shapeId="0" xr:uid="{A8CC347E-0F9F-46FD-ACAC-4E63E38B3F28}">
      <text>
        <r>
          <rPr>
            <sz val="11"/>
            <rFont val="Calibri"/>
          </rPr>
          <t>IV_B:Megjegyzes</t>
        </r>
      </text>
    </comment>
    <comment ref="AX3" authorId="0" shapeId="0" xr:uid="{660B85C3-E679-46EF-935E-2888366FE6CF}">
      <text>
        <r>
          <rPr>
            <sz val="11"/>
            <rFont val="Calibri"/>
          </rPr>
          <t>IV_B:FeladatSorszam</t>
        </r>
      </text>
    </comment>
    <comment ref="AZ3" authorId="0" shapeId="0" xr:uid="{6095C953-CA53-41EB-AD04-08CCCF0FAFD2}">
      <text>
        <r>
          <rPr>
            <sz val="11"/>
            <rFont val="Calibri"/>
          </rPr>
          <t>IV_B:ISA</t>
        </r>
      </text>
    </comment>
    <comment ref="B4" authorId="0" shapeId="0" xr:uid="{7824DDEC-B4C7-4A80-ACE8-D72A643BBC30}">
      <text>
        <r>
          <rPr>
            <sz val="11"/>
            <rFont val="Calibri"/>
          </rPr>
          <t>IV_B:FontossagiSorrent</t>
        </r>
      </text>
    </comment>
    <comment ref="C4" authorId="0" shapeId="0" xr:uid="{4693AF67-5EA9-41AA-BC3A-261FA860F3E8}">
      <text>
        <r>
          <rPr>
            <sz val="11"/>
            <rFont val="Calibri"/>
          </rPr>
          <t>IV_B:FeladatKategoria</t>
        </r>
      </text>
    </comment>
    <comment ref="D4" authorId="0" shapeId="0" xr:uid="{5B61516E-1F15-4698-800B-EC751E408311}">
      <text>
        <r>
          <rPr>
            <sz val="11"/>
            <rFont val="Calibri"/>
          </rPr>
          <t>IV_B:FeladatMegnevezes</t>
        </r>
      </text>
    </comment>
    <comment ref="E4" authorId="0" shapeId="0" xr:uid="{00FDA9E8-F5CF-4EDC-AF0E-5F434D46D5E3}">
      <text>
        <r>
          <rPr>
            <sz val="11"/>
            <rFont val="Calibri"/>
          </rPr>
          <t>IV_B:ElviEngedelySzam</t>
        </r>
      </text>
    </comment>
    <comment ref="F4" authorId="0" shapeId="0" xr:uid="{E8EF218A-539C-4114-9480-165D5ECA6C1F}">
      <text>
        <r>
          <rPr>
            <sz val="11"/>
            <rFont val="Calibri"/>
          </rPr>
          <t>IV_B:VKR_Kod</t>
        </r>
      </text>
    </comment>
    <comment ref="G4" authorId="0" shapeId="0" xr:uid="{55E8397D-E29F-4B72-91E7-4344A6E9C5A4}">
      <text>
        <r>
          <rPr>
            <sz val="11"/>
            <rFont val="Calibri"/>
          </rPr>
          <t>IV_B:VKR_Nev</t>
        </r>
      </text>
    </comment>
    <comment ref="H4" authorId="0" shapeId="0" xr:uid="{BDC7D3A8-8553-4DE1-95AF-383CADE32135}">
      <text>
        <r>
          <rPr>
            <sz val="11"/>
            <rFont val="Calibri"/>
          </rPr>
          <t>IV_B:FeladatAzonosito</t>
        </r>
      </text>
    </comment>
    <comment ref="I4" authorId="0" shapeId="0" xr:uid="{2F343D95-00BA-4D72-96E1-EFC5A906ABF3}">
      <text>
        <r>
          <rPr>
            <sz val="11"/>
            <rFont val="Calibri"/>
          </rPr>
          <t>IV_B:EllatasiTerulet</t>
        </r>
      </text>
    </comment>
    <comment ref="J4" authorId="0" shapeId="0" xr:uid="{755F02D1-A2F4-4DCA-B3EE-737D40D7148F}">
      <text>
        <r>
          <rPr>
            <sz val="11"/>
            <rFont val="Calibri"/>
          </rPr>
          <t>IV_B:EllatasertFelelos</t>
        </r>
      </text>
    </comment>
    <comment ref="K4" authorId="0" shapeId="0" xr:uid="{4CA826AA-34D8-4C51-B0DE-887918379966}">
      <text>
        <r>
          <rPr>
            <sz val="11"/>
            <rFont val="Calibri"/>
          </rPr>
          <t>IV_B:TervezettNettoKoltseg</t>
        </r>
      </text>
    </comment>
    <comment ref="L4" authorId="0" shapeId="0" xr:uid="{AF2AE2DA-0CCD-4F7B-8B36-3A2BA0A7FA12}">
      <text>
        <r>
          <rPr>
            <sz val="11"/>
            <rFont val="Calibri"/>
          </rPr>
          <t>IV_B:IdotartamKezdes</t>
        </r>
      </text>
    </comment>
    <comment ref="M4" authorId="0" shapeId="0" xr:uid="{B84528BF-CAF1-433F-A630-7557CB672A6E}">
      <text>
        <r>
          <rPr>
            <sz val="11"/>
            <rFont val="Calibri"/>
          </rPr>
          <t>IV_B:IdotartamBefejezes</t>
        </r>
      </text>
    </comment>
    <comment ref="N4" authorId="0" shapeId="0" xr:uid="{5D650AE0-0FE3-4D9C-9D02-041CF69B17FB}">
      <text>
        <r>
          <rPr>
            <sz val="11"/>
            <rFont val="Calibri"/>
          </rPr>
          <t>IV_B:NettoKoltsegUtem1</t>
        </r>
      </text>
    </comment>
    <comment ref="O4" authorId="0" shapeId="0" xr:uid="{2BC4F544-36C9-476A-9930-658C0E93D58A}">
      <text>
        <r>
          <rPr>
            <sz val="11"/>
            <rFont val="Calibri"/>
          </rPr>
          <t>IV_B:NettoKoltsegUtem2</t>
        </r>
      </text>
    </comment>
    <comment ref="P4" authorId="0" shapeId="0" xr:uid="{4CCAAD78-89E4-40D8-A0A5-9B69A91F312B}">
      <text>
        <r>
          <rPr>
            <sz val="11"/>
            <rFont val="Calibri"/>
          </rPr>
          <t>IV_B:EM_Melleklet2_KTG</t>
        </r>
      </text>
    </comment>
    <comment ref="Q4" authorId="1" shapeId="0" xr:uid="{1ADC70D1-6FB7-4E0B-880B-6293AA901D20}">
      <text>
        <r>
          <rPr>
            <sz val="9"/>
            <color indexed="81"/>
            <rFont val="Tahoma"/>
            <family val="2"/>
            <charset val="238"/>
          </rPr>
          <t>IV_B:Elokeszitettseg</t>
        </r>
      </text>
    </comment>
    <comment ref="S4" authorId="0" shapeId="0" xr:uid="{0705413C-3028-4DE2-BE73-AF0BEEBE54DC}">
      <text>
        <r>
          <rPr>
            <sz val="11"/>
            <rFont val="Calibri"/>
          </rPr>
          <t>IV_B:HDUtem1</t>
        </r>
      </text>
    </comment>
    <comment ref="T4" authorId="0" shapeId="0" xr:uid="{EBFBF4D3-44E4-490D-9F8E-E04DB43609ED}">
      <text>
        <r>
          <rPr>
            <sz val="11"/>
            <rFont val="Calibri"/>
          </rPr>
          <t>IV_B:ECSUtem1</t>
        </r>
      </text>
    </comment>
    <comment ref="U4" authorId="0" shapeId="0" xr:uid="{7BC3CBD3-C783-4E6D-8F69-370B715C59F1}">
      <text>
        <r>
          <rPr>
            <sz val="11"/>
            <rFont val="Calibri"/>
          </rPr>
          <t>IV_B:KFHUtem1</t>
        </r>
      </text>
    </comment>
    <comment ref="V4" authorId="0" shapeId="0" xr:uid="{0CE359E3-4C1F-430D-9502-062797F13B78}">
      <text>
        <r>
          <rPr>
            <sz val="11"/>
            <rFont val="Calibri"/>
          </rPr>
          <t>IV_B:Egyeb_SajatUtem1</t>
        </r>
      </text>
    </comment>
    <comment ref="W4" authorId="0" shapeId="0" xr:uid="{9D4F7CC4-2223-47C8-A6F1-43E787929BE7}">
      <text>
        <r>
          <rPr>
            <sz val="11"/>
            <rFont val="Calibri"/>
          </rPr>
          <t>IV_B:DijUtem1</t>
        </r>
      </text>
    </comment>
    <comment ref="X4" authorId="0" shapeId="0" xr:uid="{F5D082DE-C976-4AA7-B474-D2388F248C06}">
      <text>
        <r>
          <rPr>
            <sz val="11"/>
            <rFont val="Calibri"/>
          </rPr>
          <t>IV_B:EM_Melleklet1_Utem1</t>
        </r>
      </text>
    </comment>
    <comment ref="Y4" authorId="0" shapeId="0" xr:uid="{89C88D22-D732-4A17-B952-EA8A898FB355}">
      <text>
        <r>
          <rPr>
            <sz val="11"/>
            <rFont val="Calibri"/>
          </rPr>
          <t>IV_B:EgyebAllamiUtem1</t>
        </r>
      </text>
    </comment>
    <comment ref="Z4" authorId="0" shapeId="0" xr:uid="{52B31564-39E2-45E7-9285-37E261378AFD}">
      <text>
        <r>
          <rPr>
            <sz val="11"/>
            <rFont val="Calibri"/>
          </rPr>
          <t>IV_B:OnkormanyzatiUtem1</t>
        </r>
      </text>
    </comment>
    <comment ref="AA4" authorId="0" shapeId="0" xr:uid="{F5E6FA70-1EEB-41C3-81D0-26A39B4B2319}">
      <text>
        <r>
          <rPr>
            <sz val="11"/>
            <rFont val="Calibri"/>
          </rPr>
          <t>IV_B:EUUtem1</t>
        </r>
      </text>
    </comment>
    <comment ref="AB4" authorId="0" shapeId="0" xr:uid="{D5833EE4-C023-495A-8026-C1F341D90E5C}">
      <text>
        <r>
          <rPr>
            <sz val="11"/>
            <rFont val="Calibri"/>
          </rPr>
          <t>IV_B:EgyebUtem1</t>
        </r>
      </text>
    </comment>
    <comment ref="AC4" authorId="0" shapeId="0" xr:uid="{612D823D-535D-44F9-A030-0A8D7A786CD5}">
      <text>
        <r>
          <rPr>
            <sz val="11"/>
            <rFont val="Calibri"/>
          </rPr>
          <t>IV_B:HitelKotvenyUtem1</t>
        </r>
      </text>
    </comment>
    <comment ref="AD4" authorId="0" shapeId="0" xr:uid="{63B19FF6-A066-4BB8-90EE-0503EB28E44E}">
      <text>
        <r>
          <rPr>
            <sz val="11"/>
            <rFont val="Calibri"/>
          </rPr>
          <t>IV_B:OsszesenUtem1</t>
        </r>
      </text>
    </comment>
    <comment ref="AG4" authorId="0" shapeId="0" xr:uid="{FE918AC6-F94D-4DFE-885B-E64860987035}">
      <text>
        <r>
          <rPr>
            <sz val="11"/>
            <rFont val="Calibri"/>
          </rPr>
          <t>IV_B:HDUtem2</t>
        </r>
      </text>
    </comment>
    <comment ref="AH4" authorId="0" shapeId="0" xr:uid="{9619C790-4E46-49B4-B825-1A1587D9EDC6}">
      <text>
        <r>
          <rPr>
            <sz val="11"/>
            <rFont val="Calibri"/>
          </rPr>
          <t>IV_B:ECSUtem2</t>
        </r>
      </text>
    </comment>
    <comment ref="AI4" authorId="0" shapeId="0" xr:uid="{D88F7B6B-91A6-408A-9414-B2DEC9442536}">
      <text>
        <r>
          <rPr>
            <sz val="11"/>
            <rFont val="Calibri"/>
          </rPr>
          <t>IV_B:KFHUtem2</t>
        </r>
      </text>
    </comment>
    <comment ref="AJ4" authorId="0" shapeId="0" xr:uid="{DC3000A2-2CF3-4FDB-A389-4490B3B48F0F}">
      <text>
        <r>
          <rPr>
            <sz val="11"/>
            <rFont val="Calibri"/>
          </rPr>
          <t>IV_B:Egyeb_SajatUtem2</t>
        </r>
      </text>
    </comment>
    <comment ref="AK4" authorId="0" shapeId="0" xr:uid="{E66770A0-7969-49A5-BFF1-EAFA41F1317C}">
      <text>
        <r>
          <rPr>
            <sz val="11"/>
            <rFont val="Calibri"/>
          </rPr>
          <t>IV_B:DijUtem2</t>
        </r>
      </text>
    </comment>
    <comment ref="AL4" authorId="0" shapeId="0" xr:uid="{57907C78-FC6D-4EA7-9ACE-CA1B33C29E76}">
      <text>
        <r>
          <rPr>
            <sz val="11"/>
            <rFont val="Calibri"/>
          </rPr>
          <t>IV_B:EM_Melleklet1_Utem2</t>
        </r>
      </text>
    </comment>
    <comment ref="AM4" authorId="0" shapeId="0" xr:uid="{16F85BD7-0CCA-4971-A3E2-8D58F3CE240E}">
      <text>
        <r>
          <rPr>
            <sz val="11"/>
            <rFont val="Calibri"/>
          </rPr>
          <t>IV_B:EgyebAllamiUtem2</t>
        </r>
      </text>
    </comment>
    <comment ref="AN4" authorId="0" shapeId="0" xr:uid="{F8179225-C20E-450D-BFD2-B87078C63A6B}">
      <text>
        <r>
          <rPr>
            <sz val="11"/>
            <rFont val="Calibri"/>
          </rPr>
          <t>IV_B:OnkormanyzatiUtem2</t>
        </r>
      </text>
    </comment>
    <comment ref="AO4" authorId="0" shapeId="0" xr:uid="{4F71406F-1AD9-4788-AEC2-E680FC310620}">
      <text>
        <r>
          <rPr>
            <sz val="11"/>
            <rFont val="Calibri"/>
          </rPr>
          <t>IV_B:EUUtem2</t>
        </r>
      </text>
    </comment>
    <comment ref="AP4" authorId="0" shapeId="0" xr:uid="{E9730605-3817-45C8-9D1E-0EB590BD2012}">
      <text>
        <r>
          <rPr>
            <sz val="11"/>
            <rFont val="Calibri"/>
          </rPr>
          <t>IV_B:EgyebUtem2</t>
        </r>
      </text>
    </comment>
    <comment ref="AQ4" authorId="0" shapeId="0" xr:uid="{85830964-7DE2-4FA5-A4A6-34012115EA50}">
      <text>
        <r>
          <rPr>
            <sz val="11"/>
            <rFont val="Calibri"/>
          </rPr>
          <t>IV_B:HitelKotvenyUtem2</t>
        </r>
      </text>
    </comment>
    <comment ref="AR4" authorId="0" shapeId="0" xr:uid="{72E8B9D3-C703-43A6-8AF7-68F00B4AF6D9}">
      <text>
        <r>
          <rPr>
            <sz val="11"/>
            <rFont val="Calibri"/>
          </rPr>
          <t>IV_B:OsszesenUtem2</t>
        </r>
      </text>
    </comment>
    <comment ref="AS4" authorId="0" shapeId="0" xr:uid="{DD01D0EF-A921-4618-AC11-4F0558EEA426}">
      <text>
        <r>
          <rPr>
            <sz val="11"/>
            <rFont val="Calibri"/>
          </rPr>
          <t>IV_B:ForrashianyUtem2</t>
        </r>
      </text>
    </comment>
    <comment ref="AV4" authorId="0" shapeId="0" xr:uid="{F50CA04C-3A8B-42F1-A342-96425D21D014}">
      <text>
        <r>
          <rPr>
            <sz val="11"/>
            <rFont val="Calibri"/>
          </rPr>
          <t>IV_B:Indokolas</t>
        </r>
      </text>
    </comment>
    <comment ref="AW4" authorId="0" shapeId="0" xr:uid="{FC644A43-4C80-475C-9D12-561BED063646}">
      <text>
        <r>
          <rPr>
            <sz val="11"/>
            <rFont val="Calibri"/>
          </rPr>
          <t>IV_B:Megjegyzes</t>
        </r>
      </text>
    </comment>
    <comment ref="AX4" authorId="0" shapeId="0" xr:uid="{7A006319-E931-4389-B728-2CC1DB192262}">
      <text>
        <r>
          <rPr>
            <sz val="11"/>
            <rFont val="Calibri"/>
          </rPr>
          <t>IV_B:FeladatSorszam</t>
        </r>
      </text>
    </comment>
    <comment ref="AZ4" authorId="0" shapeId="0" xr:uid="{22AA9CBD-C804-4F18-B70A-08098D017B48}">
      <text>
        <r>
          <rPr>
            <sz val="11"/>
            <rFont val="Calibri"/>
          </rPr>
          <t>IV_B:ISA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4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<sst xmlns="http://schemas.openxmlformats.org/spreadsheetml/2006/main" count="613" uniqueCount="427">
  <si>
    <t>Előkészítettsége</t>
  </si>
  <si>
    <t>MAGYARÁZAT</t>
  </si>
  <si>
    <t>A beruházási feladat kategóriája - IVÓVÍZ</t>
  </si>
  <si>
    <t>NV Zrt. FŐCSOPORTOK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</si>
  <si>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</si>
  <si>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</si>
  <si>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</si>
  <si>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a)</t>
  </si>
  <si>
    <t>Megvalósíthatósági Tanulmánnyal rendelkezik</t>
  </si>
  <si>
    <t>Jogszabály által meghatározott kategória.</t>
  </si>
  <si>
    <t>Sorszám</t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</si>
  <si>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</si>
  <si>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</si>
  <si>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</si>
  <si>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</si>
  <si>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</si>
  <si>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</si>
  <si>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</si>
  <si>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</si>
  <si>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</si>
  <si>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b)</t>
  </si>
  <si>
    <t>Kiviteli tervvel, engedélyes tervvel vagy ezeknek megfeleltethető tervvel rendelkezik</t>
  </si>
  <si>
    <t>1111_TERM_KÚT</t>
  </si>
  <si>
    <t>víztermelés</t>
  </si>
  <si>
    <t>kutak</t>
  </si>
  <si>
    <t>kúthoz kapcsolódó beruházási feladatok (pl.: új kút fúrása (melléfúrásos felújítás esetén az új kút műszaki paraméterei eltérnek a kiváltandó kút műszaki paramétereitől), kút eltömedékelés, NV Zrt. által javasolt 121. főcsoport)</t>
  </si>
  <si>
    <t>Használati díj</t>
  </si>
  <si>
    <t>Ide értendő: 
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</si>
  <si>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Kitöltési hiba!</t>
  </si>
  <si>
    <t>c)</t>
  </si>
  <si>
    <t>Nincs előkészítve</t>
  </si>
  <si>
    <t>1121_TERM_VEZETÉK</t>
  </si>
  <si>
    <t>vezeték</t>
  </si>
  <si>
    <t>a víztermelés vezetékeihez kapcsolódó beruházási feladatok (pl.: új kútbekötés, gyűjtővezeték létesítése)</t>
  </si>
  <si>
    <t>ÉCS</t>
  </si>
  <si>
    <t>- értékcsökkenési leírás</t>
  </si>
  <si>
    <t>Hiányos kitöltés! („?”-oszlop üres)</t>
  </si>
  <si>
    <t>Hiányzik a rövidtávú terv!</t>
  </si>
  <si>
    <t>d)</t>
  </si>
  <si>
    <t>Nem szükséges</t>
  </si>
  <si>
    <t>Nem a jogszabály által meghatározott kategória.</t>
  </si>
  <si>
    <t>1131_TERM_SZIVATTYÚ</t>
  </si>
  <si>
    <t xml:space="preserve">szivattyú </t>
  </si>
  <si>
    <t>a víztermelés szivattyúihoz kapcsolódó beruházási feladatok (pl.: új kútszivattyú beszerzése)</t>
  </si>
  <si>
    <t>Közműfejlesztési hozzájárulás</t>
  </si>
  <si>
    <t>I. ütem forrása nincs kitöltve!</t>
  </si>
  <si>
    <t>Hiányzik a hosszútávú terv!</t>
  </si>
  <si>
    <t>1110_TERM_EGYÉB</t>
  </si>
  <si>
    <t>egyéb</t>
  </si>
  <si>
    <t>a víztermeléshez kapcsolódó, egyéb, a fenti kategóriákba nem besorolható beruházási feladatok (pl.: új termelőcső létesítése)</t>
  </si>
  <si>
    <t>Egyéb saját forrás</t>
  </si>
  <si>
    <t>- Társasági eszköz hasznosításból/értékesítésből származó bevétel/vissznyeremény</t>
  </si>
  <si>
    <t>II. ütem forrása nincs kitöltve!</t>
  </si>
  <si>
    <t>Kitöltés rendben!</t>
  </si>
  <si>
    <t>1100_TERM_KOMPLEX</t>
  </si>
  <si>
    <t>komplex</t>
  </si>
  <si>
    <t>a víztermeléshez kapcsolódó komplex beruházási feladatok (pl.: új kút fúrása, bekötése, kútszivattyú beszerelése, villamos és irányítástechnikai rendszer kialakítás, integrálás a meglévő rendszerbe munkákból többféle feladatot együttesen tartalmazó beruházás)</t>
  </si>
  <si>
    <t>VFEA 2. melléklet</t>
  </si>
  <si>
    <t>- Víziközmű-fejlesztési és Ellentételezési Alap - 24/2023. (XII. 13.) EM rendelet 2. melléklet</t>
  </si>
  <si>
    <t>Költségek üteme nem megfelelő (az időtartam és a költség üteme eltér)!</t>
  </si>
  <si>
    <t>1211_TELEP_TÁROLÁS</t>
  </si>
  <si>
    <t>vízműtelep / vízkezelés</t>
  </si>
  <si>
    <t xml:space="preserve">vízműtelepi tárolás </t>
  </si>
  <si>
    <t>a vízműtelep területén található víztároló műtárgyakhoz kapcsolódó beruházási feladatok (pl.: új vízműtelepi medence, víztorony, tározó, tároló létesítése, meglévő műtárgy bővítése, NV Zrt. által javasolt 123. főcsoport vízműtelepi tárolómedence esetén)</t>
  </si>
  <si>
    <t>Állami támogatás</t>
  </si>
  <si>
    <t>- központi kezelésű előirányzat
- egyéb állami támogatás
- egyéb központi költségvetés</t>
  </si>
  <si>
    <t>Kötelező cellák kitöltve, de az I.ütem forrása hibás!</t>
  </si>
  <si>
    <t>1221_TELEP_VEZETÉK</t>
  </si>
  <si>
    <t>a vízműtelep területén található vízszállító vezetékekhez kapcsolódó beruházási feladatok (pl.: vízkezelési technológiához tartozó tisztavíztározó medencék udvartéri vezetékeinek kapacitásbővítése)</t>
  </si>
  <si>
    <t>Önkormányzati támogatás</t>
  </si>
  <si>
    <t>- bármilyen önkormányzati forrás</t>
  </si>
  <si>
    <t>Kötelező cellák kitöltve, de a II. ütem forrása hibás!</t>
  </si>
  <si>
    <t>1231_TELEP_SZIVATTYÚ</t>
  </si>
  <si>
    <t>a vízműtelepen található nyomásfokozó szivattyúval kapcsolatos beruházási feladatok (pl.: új szivattyú beszerzése, meglévő szivattyú cseréje nagyobb kapacitásúra)</t>
  </si>
  <si>
    <t>EU-s támogatás</t>
  </si>
  <si>
    <t>Nullás a rövidtávú feladat és rövid (hiányzik) a hozzá tartozó indoklás!</t>
  </si>
  <si>
    <t>1241_TELEP_TECHN</t>
  </si>
  <si>
    <t>víztisztítási technológia</t>
  </si>
  <si>
    <t>a víztisztítási technológiához kapcsolódó beruházási feladatok (pl.: új víztisztítási technológia kialakítása, klórozó létesítése, vas- mangántalanító kapacitásbővítése, NV Zrt. által javasolt 125. főcsoport)</t>
  </si>
  <si>
    <t>Egyéb támogatás</t>
  </si>
  <si>
    <t>- egyéb külső forrás
- egyéb nemzetközi hátterű támogatás
- egyéb/Fejlesztési célú pénzeszköz átadás
- állami/önkormányzati eszköz hasznosításból/értékesítésből szárm. bevétel/vissznyeremény
- ESCO típusú finanszírozás</t>
  </si>
  <si>
    <t>Nullás a hosszútávú feladat és rövid (hiányzik) a hozzá tartozó indoklás!";</t>
  </si>
  <si>
    <t>1251_TELEP_ÉPÍTÉSZET</t>
  </si>
  <si>
    <t>építészet</t>
  </si>
  <si>
    <t>a vízműtelephez kapcsolódó építészeti beruházás (pl.: új épület építése)</t>
  </si>
  <si>
    <t>Banki hitel, kötvénykibocsátás</t>
  </si>
  <si>
    <t>II. ütemre nem tervezhet Rendkívüli feladatot!</t>
  </si>
  <si>
    <t>1210_TELEP_EGYÉB</t>
  </si>
  <si>
    <t>a vízműtelep területéhez kapcsolódó, egyéb, a fenti kategóriákba nem besorolható beruházási feladatok (pl.: térvilágítás kiépítése)</t>
  </si>
  <si>
    <t>EM rendelet 2. melléklet terhére elszámolt költség nem lehet nagyobb az I. ütemre tervezett tényleges költségnél!";</t>
  </si>
  <si>
    <t>1200_TELEP_KOMPLEX</t>
  </si>
  <si>
    <t>a vízműtelephez kapcsolódó komplex beruházási feladatok (pl.: gépház teljeskörű kivitelezése)</t>
  </si>
  <si>
    <t>Többlet forrást jelölt meg az I. ütemnél! Kérjük, a többletet az 'Osszesito' fülön tüntesse fel!</t>
  </si>
  <si>
    <t>1311_ELOSZT_VEZETÉK_TÁV</t>
  </si>
  <si>
    <t>vízelosztás</t>
  </si>
  <si>
    <t xml:space="preserve">vezeték </t>
  </si>
  <si>
    <t>távvezeték</t>
  </si>
  <si>
    <t>regionális vezetékkel, távvezetékkel kapcsolatos beruházási feladatok (pl.: távvezeték kapacitásbővítése)</t>
  </si>
  <si>
    <t>Többlet forrást jelölt meg a II. ütemnél! Kérjük, a többletet az 'Osszesito' fülön tüntesse</t>
  </si>
  <si>
    <t>1312_ELOSZT_VEZETÉK_GERINC</t>
  </si>
  <si>
    <t>gerincvezeték</t>
  </si>
  <si>
    <t>gerincvezetékkel kapcsolatos beruházási feladatok (pl.: új gerincvezeték létesítése, hálózatbővítés)</t>
  </si>
  <si>
    <t>1313_ELOSZT_VEZETÉK_BEKÖTŐ</t>
  </si>
  <si>
    <t>bekötővezeték</t>
  </si>
  <si>
    <t>bekötővezetékkel kapcsolatos beruházási feladatok (pl.: új bekötővezetékek létesítése, NV Zrt. által javasolt 113. főcsoport)</t>
  </si>
  <si>
    <t>1321_ELOSZT_TÁROLÁS</t>
  </si>
  <si>
    <t xml:space="preserve">hálózati tárolás </t>
  </si>
  <si>
    <t>az elosztóhálózaton található víztároló műtárgyakhoz kapcsolódó beruházási feladatok (pl.: új hálózati medence, víztorony, tározó, tároló létesítése)</t>
  </si>
  <si>
    <t>1331_ELOSZT_SZIVATTYÚ</t>
  </si>
  <si>
    <t>az elosztóhálózaton található szivattyúval kapcsolatos beruházási feladatok (pl.: új szivattyú beszerzése, meglévő szivattyú cseréje nagyobb kapacitásúra)</t>
  </si>
  <si>
    <t>1341_ELOSZT_SZERELV_CSOMÓPONT</t>
  </si>
  <si>
    <t>akna/szerelvények</t>
  </si>
  <si>
    <t>csomópont</t>
  </si>
  <si>
    <t>az elosztóhálózaton található csomópontokhoz kapcsolódó általános beruházási feladatok (pl.: új csomópont létesítése) (Amennyiben tervezéskor nem ismert, hogy a feladat a "vízelosztás-akna/szerelvények" mely kategóriájába sorolható, vagy a feladat egyszerre több "vízelosztás-akna/szerelvények" kategóriába is sorolható, akkor a feladatot itt szükséges szerepeltetni.)</t>
  </si>
  <si>
    <t>1342_ELOSZT_SZERELV_TŰZCSAP</t>
  </si>
  <si>
    <t>tűzcsap</t>
  </si>
  <si>
    <t>az elosztóhálózaton található tűzcsaphoz kapcsolódó beruházási feladatok (pl.: új tűzcsap létesítése, föld alatti tűzcsap cseréje föld felettire)</t>
  </si>
  <si>
    <t>1343_ELOSZT_SZERELV_TOLÓZÁR</t>
  </si>
  <si>
    <t>tolózár</t>
  </si>
  <si>
    <t>az elosztóhálózaton található tolózárakhoz kapcsolódó beruházási feladatok (pl.: új tolózár létesítése)</t>
  </si>
  <si>
    <t>1344_ELOSZT_SZERELV_KÖZKIFOLYÓ</t>
  </si>
  <si>
    <t>közkifolyó</t>
  </si>
  <si>
    <t>az elosztóhálózaton található közkifolyóhoz kapcsolódó beruházási feladatok (pl.: új közkifolyó létesítése)</t>
  </si>
  <si>
    <t>1345_ELOSZT_SZERELV_VÍZMÉRŐ</t>
  </si>
  <si>
    <t>vízmérő</t>
  </si>
  <si>
    <t>az elosztóhálózaton található vízmérőhöz kapcsolódó beruházási feladatok (pl.: új vízmérő létesítése, NV Zrt. által javasolt 114. főcsoport)</t>
  </si>
  <si>
    <t>1346_ELOSZT_SZERELV_NYOMCSÖK</t>
  </si>
  <si>
    <t>nyomáscsökkentő</t>
  </si>
  <si>
    <t>az elosztóhálózaton található nyomáscsökkentőhöz kapcsolódó beruházási feladatok (pl.: új nyomáscsökkentő létesítése)</t>
  </si>
  <si>
    <t>1347_ELOSZT_SZERELV_AKNA</t>
  </si>
  <si>
    <t>akna építészet</t>
  </si>
  <si>
    <t>az elosztóhálózaton található aknákhoz kapcsolódó építészeti jellegű beruházási feladatok (pl.: korábban nem vízzáró akna vízzáróvá tétele)</t>
  </si>
  <si>
    <t>1310_ELOSZT_EGYÉB</t>
  </si>
  <si>
    <t>az elosztóhálózathoz kapcsolódó, egyéb, a fenti kategóriákba nem besorolható beruházási feladatok</t>
  </si>
  <si>
    <t>1300_ELOSZT_KOMPLEX</t>
  </si>
  <si>
    <t>az elosztóhálózathoz kapcsolódó komplex beruházási feladatok (pl.: egy adott utcára vonatkozó új vízhálózat teljeskörű kivitelezése)</t>
  </si>
  <si>
    <t>1411_NAPELEM</t>
  </si>
  <si>
    <t>napelem</t>
  </si>
  <si>
    <t>napelem létesítése (NV Zrt. által javasolt 129. főcsoport)</t>
  </si>
  <si>
    <t>1511_VILL_IRÁNYTECH</t>
  </si>
  <si>
    <t>villamos- és irányítástechnika</t>
  </si>
  <si>
    <t>villamos- és irányítástechnikai beruházási feladatok, folyamatirányító rendszer kialakítása (pl.: új vezérlőszekrény létesítése, NV Zrt. által javasolt 126. és 128. főcsoport)</t>
  </si>
  <si>
    <t>1611_EGYÉB</t>
  </si>
  <si>
    <t>az ivóvízellátáshoz kapcsolódó, egyéb, a fenti kategóriákba nem besorolható beruházási feladatok (pl.: biztonságtechnika, vagyonvédelem, ingatlan-nyilvántartás, tervezés, engedélyeztetés, NV Zrt. által javasolt 124. főcsoport)</t>
  </si>
  <si>
    <t>1711_NINCS_FELADAT</t>
  </si>
  <si>
    <t>nincs feladat</t>
  </si>
  <si>
    <t>Az adott ütemben nem kerül feladat betervezésre, melynek indokolása a "MEGJEGYZÉS" című (AR) mezőben szükséges.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</si>
  <si>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</si>
  <si>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</si>
  <si>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</si>
  <si>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</si>
  <si>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</si>
  <si>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</si>
  <si>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</si>
  <si>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</si>
  <si>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</si>
  <si>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</si>
  <si>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</si>
  <si>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</si>
  <si>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</si>
  <si>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</si>
  <si>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H/1 -- Forrás megnevezése (I. ütem)</t>
  </si>
  <si>
    <t>H/2 -- Forrás megnevezése (II. ütem)</t>
  </si>
  <si>
    <t/>
  </si>
  <si>
    <t>Ellenőrzés</t>
  </si>
  <si>
    <t>Fontossági sorrend</t>
  </si>
  <si>
    <t>A beruházási feladat kategóriája</t>
  </si>
  <si>
    <t>beruházás megnevezése</t>
  </si>
  <si>
    <t>Vízjogi létesítési/ elvi engedély száma (amennyiben rendelkezésre áll)</t>
  </si>
  <si>
    <t>Víziközmű-rendszer hivatali kódja</t>
  </si>
  <si>
    <t>Víziközmű-rendszer megnevezése</t>
  </si>
  <si>
    <t>FELADAT-AZONOSITO</t>
  </si>
  <si>
    <t>Ellátási terület</t>
  </si>
  <si>
    <t>Az érintett ellátásért felelős(ök) megnevezése</t>
  </si>
  <si>
    <t>Tervezett nettó költség [eFt]</t>
  </si>
  <si>
    <t>Megvalósítás várható időtartama - KEZDÉS</t>
  </si>
  <si>
    <t>Megvalósítás várható időtartama - BEFEJEZÉS</t>
  </si>
  <si>
    <t>A beruházás tervezett nettó költsége a tervezési időszak ütemezése szerint [eFt] - I. ütem</t>
  </si>
  <si>
    <t>A beruházás tervezett nettó költsége a tervezési időszak ütemezése szerint [eFt] - II. ütem</t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</si>
  <si>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</si>
  <si>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</si>
  <si>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</si>
  <si>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</si>
  <si>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</si>
  <si>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</si>
  <si>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VFEA - EM rendelet 1. melléklet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</si>
  <si>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</si>
  <si>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</si>
  <si>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</si>
  <si>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</si>
  <si>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</si>
  <si>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</si>
  <si>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</si>
  <si>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</si>
  <si>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</si>
  <si>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</si>
  <si>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</si>
  <si>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</si>
  <si>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ISA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</si>
  <si>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</si>
  <si>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</si>
  <si>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</si>
  <si>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</si>
  <si>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</si>
  <si>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</si>
  <si>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</si>
  <si>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</si>
  <si>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</si>
  <si>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</si>
  <si>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</si>
  <si>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</si>
  <si>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</si>
  <si>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</si>
  <si>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</si>
  <si>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</si>
  <si>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</si>
  <si>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</si>
  <si>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</si>
  <si>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</si>
  <si>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</si>
  <si>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</si>
  <si>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</si>
  <si>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</si>
  <si>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</si>
  <si>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</si>
  <si>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</si>
  <si>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</si>
  <si>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</si>
  <si>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nem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</si>
  <si>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</si>
  <si>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</si>
  <si>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</si>
  <si>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</si>
  <si>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</si>
  <si>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</si>
  <si>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</si>
  <si>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</si>
  <si>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Hegyesd ivóvízellátó víziközmű- rendszer</t>
  </si>
  <si>
    <t>11-02422-1-001-00-10</t>
  </si>
  <si>
    <t>Magyar Állam</t>
  </si>
  <si>
    <t>Hegyesd</t>
  </si>
  <si>
    <t>Balatoncsicsó ivóvízellátó víziközmű- rendszer</t>
  </si>
  <si>
    <t>11-03072-1-007-00-04</t>
  </si>
  <si>
    <t>Balatoncsicsó, Dörgicse, Mencshely, Óbudavár, Szentantalfa, Szentjakabfa, Tagyon</t>
  </si>
  <si>
    <t>Sóly ivóvízellátó víziközmű- rendszer</t>
  </si>
  <si>
    <t>11-03601-1-001-00-15</t>
  </si>
  <si>
    <t>Sóly</t>
  </si>
  <si>
    <t>Litér ivóvízellátó víziközmű- rendszer</t>
  </si>
  <si>
    <t>11-04552-1-001-00-15</t>
  </si>
  <si>
    <t>Litér</t>
  </si>
  <si>
    <t>Nemesgörzsöny ivóvízellátó víziközmű- rendszer</t>
  </si>
  <si>
    <t>11-05652-1-002-00-04</t>
  </si>
  <si>
    <t>Nagyacsád, Nemesgörzsöny</t>
  </si>
  <si>
    <t>Ajka ivóvízellátó víziközmű- rendszer</t>
  </si>
  <si>
    <t>11-06673-1-003-01-10</t>
  </si>
  <si>
    <t>Ajka, Kislőd, Magyarpolány</t>
  </si>
  <si>
    <t>Városlőd ivóvízellátó víziközmű- rendszer</t>
  </si>
  <si>
    <t>11-07065-1-001-00-13</t>
  </si>
  <si>
    <t>Városlőd</t>
  </si>
  <si>
    <t>Szentbékkálla ivóvízellátó víziközmű- rendszer</t>
  </si>
  <si>
    <t>11-07092-1-002-00-02</t>
  </si>
  <si>
    <t>Mindszentkálla, Szentbékkálla</t>
  </si>
  <si>
    <t>Szentgál ivóvízellátó víziközmű- rendszer</t>
  </si>
  <si>
    <t>11-07922-1-001-00-11</t>
  </si>
  <si>
    <t>Szentgál</t>
  </si>
  <si>
    <t>Farkasgyepű ivóvízellátó víziközmű- rendszer</t>
  </si>
  <si>
    <t>11-10250-1-001-00-07</t>
  </si>
  <si>
    <t>Farkasgyepű</t>
  </si>
  <si>
    <t>Egyházaskesző ivóvízellátó víziközmű- rendszer</t>
  </si>
  <si>
    <t>11-10445-1-002-00-06</t>
  </si>
  <si>
    <t>Egyházaskesző, Várkesző</t>
  </si>
  <si>
    <t>Pula ivóvízellátó víziközmű- rendszer</t>
  </si>
  <si>
    <t>11-11420-1-001-00-13</t>
  </si>
  <si>
    <t>Pula</t>
  </si>
  <si>
    <t>Várpalota ivóvízellátó víziközmű- rendszer</t>
  </si>
  <si>
    <t>11-11439-1-003-01-07</t>
  </si>
  <si>
    <t>Öskü, Pétfürdő, Várpalota</t>
  </si>
  <si>
    <t>Veszprém ivóvízellátó víziközmű-rendszer</t>
  </si>
  <si>
    <t>11-11767-1-005-01-02</t>
  </si>
  <si>
    <t>Hidegkút, Nemesvámos, Szentkirályszabadja, Tótvázsony, Veszprém</t>
  </si>
  <si>
    <t>Somlóvecse ivóvízellátó víziközmű- rendszer</t>
  </si>
  <si>
    <t>11-14243-1-003-00-02</t>
  </si>
  <si>
    <t>Kisszőlős, Somlóvecse, Vid</t>
  </si>
  <si>
    <t>Vigántpetend, Kapolcs ivóvízellátó víziközmű- rendszer</t>
  </si>
  <si>
    <t>11-14553-1-002-01-04</t>
  </si>
  <si>
    <t>Kapolcs, Vigántpetend</t>
  </si>
  <si>
    <t>Noszlop ivóvízellátó víziközmű- rendszer</t>
  </si>
  <si>
    <t>11-14757-1-001-00-15</t>
  </si>
  <si>
    <t>Noszlop</t>
  </si>
  <si>
    <t>Hajmáskér ivóvízellátó víziközmű- rendszer</t>
  </si>
  <si>
    <t>11-15361-1-001-00-03</t>
  </si>
  <si>
    <t>Hajmáskér</t>
  </si>
  <si>
    <t>Vászoly ivóvízellátó víziközmű- rendszer</t>
  </si>
  <si>
    <t>11-16656-1-001-00-03</t>
  </si>
  <si>
    <t>Vászoly</t>
  </si>
  <si>
    <t>Balatonszepezd</t>
  </si>
  <si>
    <t>31-17154-0-005-00-01</t>
  </si>
  <si>
    <t>Balatonszepezd, Kővágóörs, Köveskál, Révfülöp, Zánka</t>
  </si>
  <si>
    <t>Taliándörögd ivóvízellátó víziközmű- rendszer</t>
  </si>
  <si>
    <t>11-17321-1-002-00-11</t>
  </si>
  <si>
    <t>Öcs, Taliándörögd</t>
  </si>
  <si>
    <t>Kamond ivóvízellátó víziközmű- rendszer</t>
  </si>
  <si>
    <t>11-19141-1-001-00-11</t>
  </si>
  <si>
    <t>Kamond</t>
  </si>
  <si>
    <t>Nagyvázsony ivóvízellátó víziközmű- rendszer</t>
  </si>
  <si>
    <t>11-19196-1-003-00-10</t>
  </si>
  <si>
    <t>Barnag, Nagyvázsony, Vöröstó</t>
  </si>
  <si>
    <t>Csehbánya ivóvízellátó víziközmű- rendszer</t>
  </si>
  <si>
    <t>11-20251-1-001-00-11</t>
  </si>
  <si>
    <t>Csehbánya</t>
  </si>
  <si>
    <t>Veszprémfajsz ivóvízellátó víziközmű- rendszer</t>
  </si>
  <si>
    <t>11-21430-1-001-00-00</t>
  </si>
  <si>
    <t>Veszprémfajsz</t>
  </si>
  <si>
    <t>Marcaltő ivóvízellátó víziközmű- rendszer</t>
  </si>
  <si>
    <t>11-22220-1-002-01-03</t>
  </si>
  <si>
    <t>Malomsok, Marcaltő - kivéve Ihász</t>
  </si>
  <si>
    <t>Marcaltő/Ihász ivóvízellátó víziközmű- rendszer</t>
  </si>
  <si>
    <t>11-22220-2-001-01-06</t>
  </si>
  <si>
    <t>Marcaltő - Ihász</t>
  </si>
  <si>
    <t>Pécsely, Balatonszőlős ivóvízellátó víziközmű- rendszer</t>
  </si>
  <si>
    <t>11-22451-1-002-00-03</t>
  </si>
  <si>
    <t>Balatonszőlős, Pécsely</t>
  </si>
  <si>
    <t>Monoszló ivóvízellátó víziközmű- rendszer</t>
  </si>
  <si>
    <t>11-22512-1-001-00-01</t>
  </si>
  <si>
    <t>Monoszló</t>
  </si>
  <si>
    <t>Mezőlak ivóvízellátó víziközmű- rendszer</t>
  </si>
  <si>
    <t>11-23560-1-002-01-10</t>
  </si>
  <si>
    <t>Békás, Mezőlak</t>
  </si>
  <si>
    <t>Herend ivóvízellátó víziközmű- rendszer</t>
  </si>
  <si>
    <t>11-23658-1-002-01-01</t>
  </si>
  <si>
    <t>Bánd, Herend</t>
  </si>
  <si>
    <t>Bakonybél ivóvízellátó víziközmű- rendszer</t>
  </si>
  <si>
    <t>11-23746-1-001-00-01</t>
  </si>
  <si>
    <t>Bakonybél</t>
  </si>
  <si>
    <t>Monostorapáti ivóvízellátó víziközmű- rendszer</t>
  </si>
  <si>
    <t>11-24040-1-001-00-02</t>
  </si>
  <si>
    <t>Monostorapáti</t>
  </si>
  <si>
    <t>Hárskút ivóvízellátó víziközmű-rendszer</t>
  </si>
  <si>
    <t>11-25566-1-004-01-12</t>
  </si>
  <si>
    <t>Hárskút, Lókút, Pénzesgyőr, Zirc - Akli</t>
  </si>
  <si>
    <t>Kerta ivóvízellátó víziközmű- rendszer</t>
  </si>
  <si>
    <t>11-25654-1-006-00-02</t>
  </si>
  <si>
    <t>Apácatorna, Iszkáz, Karakószörcsök, Kerta, Kiscsősz, Tüskevár</t>
  </si>
  <si>
    <t>Somlószőlős, Doba, Oroszi, Borszörcsök ivóvízellátó víziközmű- rendszer</t>
  </si>
  <si>
    <t>11-25779-1-004-01-11</t>
  </si>
  <si>
    <t>Borszörcsök, Doba, Oroszi, Somlószőlős</t>
  </si>
  <si>
    <t>Zirc ivóvízellátó víziközmű- rendszer</t>
  </si>
  <si>
    <t>11-26499-1-013-01-11</t>
  </si>
  <si>
    <t>Bakonynána, Bakonyoszlop, Bakonyszentkirály, Borzavár, Csesznek, Csetény, Dudar, Nagyesztergár, Olaszfalu, Porva, Szápár, Tés, Zirc - kivéve Akli</t>
  </si>
  <si>
    <t>Somlóvásárhely ivóvízellátó víziközmű- rendszer</t>
  </si>
  <si>
    <t>11-26569-1-002-00-04</t>
  </si>
  <si>
    <t>Somlójenő, Somlóvásárhely</t>
  </si>
  <si>
    <t>Nagyalásony ivóvízellátó víziközmű- rendszer</t>
  </si>
  <si>
    <t>11-27979-1-002-00-12</t>
  </si>
  <si>
    <t>Dabrony, Nagyalásony</t>
  </si>
  <si>
    <t>Gyepükaján ivóvízellátó víziközmű- rendszer</t>
  </si>
  <si>
    <t>11-28671-1-004-00-07</t>
  </si>
  <si>
    <t>Bodorfa, Gyepükaján, Káptalanfa, Nemeshany</t>
  </si>
  <si>
    <t>Adorjánháza ivóvízellátó víziközmű-rendszer</t>
  </si>
  <si>
    <t>11-31307-1-005-00-03</t>
  </si>
  <si>
    <t>Adorjánháza, Csögle, Egeralja, Kispirit, Nagypirit</t>
  </si>
  <si>
    <t>Márkó ivóvízellátó víziközmű-rendszer</t>
  </si>
  <si>
    <t>11-32212-1-001-01-02</t>
  </si>
  <si>
    <t>Márkó</t>
  </si>
  <si>
    <t>Devecser ivóvízellátó víziközmű-rendszer</t>
  </si>
  <si>
    <t>11-32276-1-003-01-02</t>
  </si>
  <si>
    <t>Devecser, Kolontár, Pusztamiske</t>
  </si>
  <si>
    <t>Berhida, Papkeszi, Királyszentistván, Vilonya, Ősi ivóvízellátó víziközmű- rendszer</t>
  </si>
  <si>
    <t>11-33127-1-005-01-06</t>
  </si>
  <si>
    <t>Berhida, Királyszentistván, Ősi, Papkeszi, Vilonya</t>
  </si>
  <si>
    <t>Eplény ivóvízellátó víziközmű-rendszer</t>
  </si>
  <si>
    <t>11-33941-1-001-00-13</t>
  </si>
  <si>
    <t>Eplény Községi Önkormányzat</t>
  </si>
  <si>
    <t>Eplény</t>
  </si>
  <si>
    <t>Németbánya ivóvízellátó víziközmű- rendszer</t>
  </si>
  <si>
    <t>12-10409-1-001-01-14</t>
  </si>
  <si>
    <t>Németbánya</t>
  </si>
  <si>
    <t>DRV_V_201</t>
  </si>
  <si>
    <t>11-03638-1-001-00-06</t>
  </si>
  <si>
    <t>Balatonhenye Község Önkormányzata</t>
  </si>
  <si>
    <t>Balatonhenye</t>
  </si>
  <si>
    <t>DRV_V_202</t>
  </si>
  <si>
    <t>11-21175-1-012-00-13</t>
  </si>
  <si>
    <t>Alsóörs, Aszófő, Balatonakali, Balatonalmádi, Balatonfüred, Balatonfűzfő - kivéve Fűfzőgyártelep , Balatonudvari, Csopak, Lovas, Örvényes, Paloznak, Tihany</t>
  </si>
  <si>
    <t xml:space="preserve">DRV_V_203 </t>
  </si>
  <si>
    <t>11-24369-1-001-00-12</t>
  </si>
  <si>
    <t>Felsőörs Község Önkormányzata</t>
  </si>
  <si>
    <t>Felsőörs</t>
  </si>
  <si>
    <t xml:space="preserve">DRV_V_204 </t>
  </si>
  <si>
    <t>12-07898-1-002-01-02</t>
  </si>
  <si>
    <t>Halimba Község Önkormányzata, Szőc Község Önkormányzata</t>
  </si>
  <si>
    <t>Halimba, Szőc</t>
  </si>
  <si>
    <t xml:space="preserve">DRV_V_209 </t>
  </si>
  <si>
    <t>12-20853-1-001-00-12</t>
  </si>
  <si>
    <t>Úrkút Község Önkormányzata</t>
  </si>
  <si>
    <t>Úrkút</t>
  </si>
  <si>
    <t>Csór Vízmű- V</t>
  </si>
  <si>
    <t>12-09779-1-001-01-05</t>
  </si>
  <si>
    <t>Csór</t>
  </si>
  <si>
    <t>Csór-karsztakna</t>
  </si>
  <si>
    <t>31-09779-0-001-00-11</t>
  </si>
  <si>
    <t>Csór (vízműtelep, karsztakna)</t>
  </si>
  <si>
    <t>Az adatszolgáltatás</t>
  </si>
  <si>
    <t>MEKH azonosítószáma:</t>
  </si>
  <si>
    <t>VK_GFT-JH_B-IV</t>
  </si>
  <si>
    <t>címe:</t>
  </si>
  <si>
    <t>GFT-Jóváhagyás_Beruházás-Ivóvíz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</si>
  <si>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</si>
  <si>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</si>
  <si>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</si>
  <si>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</si>
  <si>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</si>
  <si>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</si>
  <si>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</si>
  <si>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2026-10-01</t>
  </si>
  <si>
    <t>Az adatszolgáltató</t>
  </si>
  <si>
    <t>neve:</t>
  </si>
  <si>
    <t>BAKONYKARSZT Zrt.</t>
  </si>
  <si>
    <t>8200 Veszprém, Pápai út 41.</t>
  </si>
  <si>
    <t>MEKH nyilvántartási kódja:</t>
  </si>
  <si>
    <t>Megjegyzés</t>
  </si>
  <si>
    <t>.</t>
  </si>
  <si>
    <t>FI-5023-2026 Balatonhenye Petőfi u. NA 63-as ivóvíz hálózat rekonstrukciójának tervezése NA 110 KPE anyagúra 450 méter hosszúságban</t>
  </si>
  <si>
    <t>II-1</t>
  </si>
  <si>
    <t>nincs</t>
  </si>
  <si>
    <t>igen</t>
  </si>
  <si>
    <t>Az I.ütemben nem terveztünk fejlesztési feladatot, mert ezen rendszeren nem ismertek olyan bővítési, átalakítási igények, amit rövid távon kellene megoldani.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</si>
</sst>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9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sz val="11"/>
      <name val="Calibri"/>
    </font>
    <font>
      <sz val="9"/>
      <color indexed="81"/>
      <name val="Tahoma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2" borderId="0"/>
    <xf numFmtId="0" fontId="1" fillId="0" borderId="0"/>
  </cellStyleXfs>
  <cellXfs count="207">
    <xf numFmtId="0" fontId="0" fillId="2" borderId="0" xfId="0"/>
    <xf numFmtId="0" fontId="9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9" fillId="7" borderId="5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10" fillId="11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0" xfId="0" applyFont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11" fillId="12" borderId="3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/>
    </xf>
    <xf numFmtId="0" fontId="9" fillId="14" borderId="10" xfId="0" applyFont="1" applyFill="1" applyBorder="1" applyAlignment="1">
      <alignment horizontal="center" vertical="center" wrapText="1"/>
    </xf>
    <xf numFmtId="0" fontId="11" fillId="2" borderId="0" xfId="0" applyFont="1"/>
    <xf numFmtId="0" fontId="11" fillId="17" borderId="3" xfId="0" applyFont="1" applyFill="1" applyBorder="1" applyAlignment="1">
      <alignment vertical="center"/>
    </xf>
    <xf numFmtId="0" fontId="15" fillId="2" borderId="14" xfId="0" applyFont="1" applyBorder="1" applyAlignment="1">
      <alignment horizontal="center" vertical="center" wrapText="1"/>
    </xf>
    <xf numFmtId="0" fontId="15" fillId="2" borderId="15" xfId="0" applyFont="1" applyBorder="1" applyAlignment="1">
      <alignment horizontal="center" vertical="center" wrapText="1"/>
    </xf>
    <xf numFmtId="0" fontId="15" fillId="2" borderId="16" xfId="0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2" borderId="19" xfId="0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2" borderId="22" xfId="0" applyFont="1" applyBorder="1" applyAlignment="1">
      <alignment horizontal="center" vertical="center" wrapText="1"/>
    </xf>
    <xf numFmtId="0" fontId="4" fillId="17" borderId="3" xfId="0" applyFont="1" applyFill="1" applyBorder="1" applyAlignment="1">
      <alignment vertical="center"/>
    </xf>
    <xf numFmtId="0" fontId="4" fillId="17" borderId="3" xfId="0" applyFont="1" applyFill="1" applyBorder="1" applyAlignment="1">
      <alignment horizontal="center" vertical="center" wrapText="1"/>
    </xf>
    <xf numFmtId="3" fontId="15" fillId="18" borderId="14" xfId="0" applyNumberFormat="1" applyFont="1" applyFill="1" applyBorder="1" applyAlignment="1">
      <alignment horizontal="center" vertical="center"/>
    </xf>
    <xf numFmtId="0" fontId="4" fillId="1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wrapText="1"/>
    </xf>
    <xf numFmtId="3" fontId="15" fillId="18" borderId="5" xfId="0" applyNumberFormat="1" applyFont="1" applyFill="1" applyBorder="1" applyAlignment="1">
      <alignment horizontal="right" vertical="center"/>
    </xf>
    <xf numFmtId="0" fontId="3" fillId="19" borderId="3" xfId="0" applyFont="1" applyFill="1" applyBorder="1" applyAlignment="1">
      <alignment vertical="center" wrapText="1"/>
    </xf>
    <xf numFmtId="0" fontId="9" fillId="20" borderId="14" xfId="1" applyFont="1" applyFill="1" applyBorder="1" applyAlignment="1">
      <alignment horizontal="center" vertical="center"/>
    </xf>
    <xf numFmtId="0" fontId="1" fillId="0" borderId="0" xfId="1"/>
    <xf numFmtId="0" fontId="13" fillId="0" borderId="14" xfId="1" applyFont="1" applyBorder="1" applyAlignment="1">
      <alignment horizontal="centerContinuous" vertical="center"/>
    </xf>
    <xf numFmtId="0" fontId="9" fillId="7" borderId="27" xfId="1" applyFont="1" applyFill="1" applyBorder="1" applyAlignment="1">
      <alignment vertical="center"/>
    </xf>
    <xf numFmtId="0" fontId="9" fillId="9" borderId="37" xfId="1" applyFont="1" applyFill="1" applyBorder="1" applyAlignment="1">
      <alignment vertical="center"/>
    </xf>
    <xf numFmtId="0" fontId="9" fillId="10" borderId="42" xfId="1" applyFont="1" applyFill="1" applyBorder="1" applyAlignment="1">
      <alignment vertical="center"/>
    </xf>
    <xf numFmtId="0" fontId="11" fillId="15" borderId="3" xfId="0" applyFont="1" applyFill="1" applyBorder="1"/>
    <xf numFmtId="0" fontId="16" fillId="2" borderId="11" xfId="0" applyFont="1" applyBorder="1" applyAlignment="1">
      <alignment horizontal="centerContinuous" vertical="center"/>
    </xf>
    <xf numFmtId="0" fontId="16" fillId="2" borderId="12" xfId="0" applyFont="1" applyBorder="1" applyAlignment="1">
      <alignment horizontal="centerContinuous" vertical="center"/>
    </xf>
    <xf numFmtId="0" fontId="13" fillId="2" borderId="17" xfId="0" applyFont="1" applyBorder="1" applyAlignment="1">
      <alignment horizontal="centerContinuous" vertical="center"/>
    </xf>
    <xf numFmtId="0" fontId="6" fillId="2" borderId="16" xfId="0" applyFont="1" applyBorder="1" applyAlignment="1">
      <alignment horizontal="centerContinuous" vertical="center"/>
    </xf>
    <xf numFmtId="0" fontId="18" fillId="2" borderId="25" xfId="0" applyFont="1" applyBorder="1" applyAlignment="1">
      <alignment horizontal="center" vertical="center"/>
    </xf>
    <xf numFmtId="0" fontId="18" fillId="2" borderId="26" xfId="0" applyFont="1" applyBorder="1" applyAlignment="1">
      <alignment horizontal="center" vertical="center"/>
    </xf>
    <xf numFmtId="0" fontId="18" fillId="2" borderId="15" xfId="0" applyFont="1" applyBorder="1" applyAlignment="1">
      <alignment horizontal="center" vertical="center"/>
    </xf>
    <xf numFmtId="0" fontId="18" fillId="2" borderId="18" xfId="0" applyFont="1" applyBorder="1" applyAlignment="1">
      <alignment horizontal="center" vertical="center"/>
    </xf>
    <xf numFmtId="0" fontId="18" fillId="2" borderId="16" xfId="0" applyFont="1" applyBorder="1" applyAlignment="1">
      <alignment horizontal="center" vertical="center"/>
    </xf>
    <xf numFmtId="0" fontId="19" fillId="2" borderId="11" xfId="0" applyFont="1" applyBorder="1" applyAlignment="1">
      <alignment horizontal="center" vertical="center"/>
    </xf>
    <xf numFmtId="0" fontId="9" fillId="2" borderId="35" xfId="0" applyFont="1" applyBorder="1" applyAlignment="1">
      <alignment vertical="center"/>
    </xf>
    <xf numFmtId="0" fontId="9" fillId="2" borderId="36" xfId="0" applyFont="1" applyBorder="1" applyAlignment="1">
      <alignment vertical="center"/>
    </xf>
    <xf numFmtId="0" fontId="5" fillId="18" borderId="31" xfId="0" applyFont="1" applyFill="1" applyBorder="1" applyAlignment="1">
      <alignment vertical="center" wrapText="1"/>
    </xf>
    <xf numFmtId="0" fontId="8" fillId="18" borderId="32" xfId="0" applyFont="1" applyFill="1" applyBorder="1" applyAlignment="1">
      <alignment horizontal="left" vertical="center" wrapText="1"/>
    </xf>
    <xf numFmtId="0" fontId="5" fillId="18" borderId="30" xfId="0" applyFont="1" applyFill="1" applyBorder="1" applyAlignment="1">
      <alignment horizontal="left" vertical="center" wrapText="1"/>
    </xf>
    <xf numFmtId="0" fontId="20" fillId="18" borderId="31" xfId="0" applyFont="1" applyFill="1" applyBorder="1" applyAlignment="1">
      <alignment horizontal="left" vertical="center" wrapText="1"/>
    </xf>
    <xf numFmtId="0" fontId="9" fillId="2" borderId="33" xfId="0" applyFont="1" applyBorder="1" applyAlignment="1">
      <alignment vertical="center"/>
    </xf>
    <xf numFmtId="0" fontId="9" fillId="2" borderId="34" xfId="0" applyFont="1" applyBorder="1" applyAlignment="1">
      <alignment vertical="center"/>
    </xf>
    <xf numFmtId="0" fontId="5" fillId="18" borderId="38" xfId="0" applyFont="1" applyFill="1" applyBorder="1" applyAlignment="1">
      <alignment vertical="center" wrapText="1"/>
    </xf>
    <xf numFmtId="0" fontId="8" fillId="18" borderId="39" xfId="0" applyFont="1" applyFill="1" applyBorder="1" applyAlignment="1">
      <alignment horizontal="left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20" fillId="18" borderId="38" xfId="0" applyFont="1" applyFill="1" applyBorder="1" applyAlignment="1">
      <alignment horizontal="left" vertical="center" wrapText="1"/>
    </xf>
    <xf numFmtId="0" fontId="5" fillId="18" borderId="43" xfId="0" applyFont="1" applyFill="1" applyBorder="1" applyAlignment="1">
      <alignment vertical="center" wrapText="1"/>
    </xf>
    <xf numFmtId="0" fontId="8" fillId="18" borderId="44" xfId="0" applyFont="1" applyFill="1" applyBorder="1" applyAlignment="1">
      <alignment horizontal="left" vertical="center" wrapText="1"/>
    </xf>
    <xf numFmtId="0" fontId="5" fillId="18" borderId="9" xfId="0" applyFont="1" applyFill="1" applyBorder="1" applyAlignment="1">
      <alignment horizontal="left" vertical="center" wrapText="1"/>
    </xf>
    <xf numFmtId="0" fontId="5" fillId="18" borderId="45" xfId="0" applyFont="1" applyFill="1" applyBorder="1" applyAlignment="1">
      <alignment horizontal="left" vertical="center" wrapText="1"/>
    </xf>
    <xf numFmtId="0" fontId="20" fillId="18" borderId="43" xfId="0" applyFont="1" applyFill="1" applyBorder="1" applyAlignment="1">
      <alignment horizontal="left" vertical="center" wrapText="1"/>
    </xf>
    <xf numFmtId="0" fontId="5" fillId="16" borderId="46" xfId="0" applyFont="1" applyFill="1" applyBorder="1" applyAlignment="1">
      <alignment vertical="center" wrapText="1"/>
    </xf>
    <xf numFmtId="0" fontId="8" fillId="16" borderId="47" xfId="0" applyFont="1" applyFill="1" applyBorder="1" applyAlignment="1">
      <alignment horizontal="left" vertical="center" wrapText="1"/>
    </xf>
    <xf numFmtId="0" fontId="5" fillId="16" borderId="5" xfId="0" applyFont="1" applyFill="1" applyBorder="1" applyAlignment="1">
      <alignment horizontal="left" vertical="center" wrapText="1"/>
    </xf>
    <xf numFmtId="0" fontId="5" fillId="16" borderId="0" xfId="0" applyFont="1" applyFill="1" applyAlignment="1">
      <alignment horizontal="left" vertical="center" wrapText="1"/>
    </xf>
    <xf numFmtId="0" fontId="20" fillId="16" borderId="46" xfId="0" applyFont="1" applyFill="1" applyBorder="1" applyAlignment="1">
      <alignment horizontal="left" vertical="center" wrapText="1"/>
    </xf>
    <xf numFmtId="0" fontId="5" fillId="16" borderId="38" xfId="0" applyFont="1" applyFill="1" applyBorder="1" applyAlignment="1">
      <alignment vertical="center" wrapText="1"/>
    </xf>
    <xf numFmtId="0" fontId="8" fillId="16" borderId="39" xfId="0" applyFont="1" applyFill="1" applyBorder="1" applyAlignment="1">
      <alignment horizontal="left" vertical="center" wrapText="1"/>
    </xf>
    <xf numFmtId="0" fontId="5" fillId="16" borderId="3" xfId="0" applyFont="1" applyFill="1" applyBorder="1" applyAlignment="1">
      <alignment horizontal="left" vertical="center" wrapText="1"/>
    </xf>
    <xf numFmtId="0" fontId="20" fillId="16" borderId="38" xfId="0" applyFont="1" applyFill="1" applyBorder="1" applyAlignment="1">
      <alignment horizontal="left" vertical="center" wrapText="1"/>
    </xf>
    <xf numFmtId="0" fontId="5" fillId="16" borderId="48" xfId="0" applyFont="1" applyFill="1" applyBorder="1" applyAlignment="1">
      <alignment vertical="center" wrapText="1"/>
    </xf>
    <xf numFmtId="0" fontId="8" fillId="16" borderId="49" xfId="0" applyFont="1" applyFill="1" applyBorder="1" applyAlignment="1">
      <alignment horizontal="left" vertical="center" wrapText="1"/>
    </xf>
    <xf numFmtId="0" fontId="5" fillId="16" borderId="4" xfId="0" applyFont="1" applyFill="1" applyBorder="1" applyAlignment="1">
      <alignment horizontal="left" vertical="center" wrapText="1"/>
    </xf>
    <xf numFmtId="0" fontId="20" fillId="16" borderId="48" xfId="0" applyFont="1" applyFill="1" applyBorder="1" applyAlignment="1">
      <alignment horizontal="left" vertical="center" wrapText="1"/>
    </xf>
    <xf numFmtId="0" fontId="5" fillId="16" borderId="43" xfId="0" applyFont="1" applyFill="1" applyBorder="1" applyAlignment="1">
      <alignment vertical="center" wrapText="1"/>
    </xf>
    <xf numFmtId="0" fontId="5" fillId="16" borderId="41" xfId="0" applyFont="1" applyFill="1" applyBorder="1" applyAlignment="1">
      <alignment horizontal="left" vertical="center" wrapText="1"/>
    </xf>
    <xf numFmtId="0" fontId="5" fillId="18" borderId="52" xfId="0" applyFont="1" applyFill="1" applyBorder="1" applyAlignment="1">
      <alignment horizontal="left" vertical="center" wrapText="1"/>
    </xf>
    <xf numFmtId="0" fontId="5" fillId="18" borderId="2" xfId="0" applyFont="1" applyFill="1" applyBorder="1" applyAlignment="1">
      <alignment horizontal="left" vertical="center" wrapText="1"/>
    </xf>
    <xf numFmtId="0" fontId="5" fillId="18" borderId="0" xfId="0" applyFont="1" applyFill="1" applyAlignment="1">
      <alignment horizontal="left" vertical="center" wrapText="1"/>
    </xf>
    <xf numFmtId="0" fontId="5" fillId="18" borderId="53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horizontal="left" vertical="center" wrapText="1"/>
    </xf>
    <xf numFmtId="0" fontId="5" fillId="18" borderId="50" xfId="0" applyFont="1" applyFill="1" applyBorder="1" applyAlignment="1">
      <alignment vertical="center" wrapText="1"/>
    </xf>
    <xf numFmtId="0" fontId="5" fillId="18" borderId="54" xfId="0" applyFont="1" applyFill="1" applyBorder="1" applyAlignment="1">
      <alignment horizontal="left" vertical="center" wrapText="1"/>
    </xf>
    <xf numFmtId="0" fontId="5" fillId="16" borderId="11" xfId="0" applyFont="1" applyFill="1" applyBorder="1" applyAlignment="1">
      <alignment vertical="center" wrapText="1"/>
    </xf>
    <xf numFmtId="0" fontId="8" fillId="16" borderId="55" xfId="0" applyFont="1" applyFill="1" applyBorder="1" applyAlignment="1">
      <alignment horizontal="left" vertical="center" wrapText="1"/>
    </xf>
    <xf numFmtId="0" fontId="8" fillId="16" borderId="17" xfId="0" applyFont="1" applyFill="1" applyBorder="1" applyAlignment="1">
      <alignment horizontal="left" vertical="center" wrapText="1"/>
    </xf>
    <xf numFmtId="0" fontId="20" fillId="16" borderId="23" xfId="0" applyFont="1" applyFill="1" applyBorder="1" applyAlignment="1">
      <alignment horizontal="left" vertical="center" wrapText="1"/>
    </xf>
    <xf numFmtId="0" fontId="5" fillId="16" borderId="13" xfId="0" applyFont="1" applyFill="1" applyBorder="1" applyAlignment="1">
      <alignment horizontal="left" vertical="center" wrapText="1"/>
    </xf>
    <xf numFmtId="0" fontId="20" fillId="16" borderId="11" xfId="0" applyFont="1" applyFill="1" applyBorder="1" applyAlignment="1">
      <alignment horizontal="left" vertical="center" wrapText="1"/>
    </xf>
    <xf numFmtId="0" fontId="5" fillId="18" borderId="25" xfId="0" applyFont="1" applyFill="1" applyBorder="1" applyAlignment="1">
      <alignment vertical="center" wrapText="1"/>
    </xf>
    <xf numFmtId="0" fontId="8" fillId="18" borderId="56" xfId="0" applyFont="1" applyFill="1" applyBorder="1" applyAlignment="1">
      <alignment horizontal="left" vertical="center" wrapText="1"/>
    </xf>
    <xf numFmtId="0" fontId="8" fillId="18" borderId="57" xfId="0" applyFont="1" applyFill="1" applyBorder="1" applyAlignment="1">
      <alignment horizontal="left" vertical="center" wrapText="1"/>
    </xf>
    <xf numFmtId="0" fontId="20" fillId="18" borderId="0" xfId="0" applyFont="1" applyFill="1" applyAlignment="1">
      <alignment horizontal="left" vertical="center" wrapText="1"/>
    </xf>
    <xf numFmtId="0" fontId="20" fillId="18" borderId="51" xfId="0" applyFont="1" applyFill="1" applyBorder="1" applyAlignment="1">
      <alignment horizontal="left" vertical="center" wrapText="1"/>
    </xf>
    <xf numFmtId="0" fontId="20" fillId="16" borderId="12" xfId="0" applyFont="1" applyFill="1" applyBorder="1" applyAlignment="1">
      <alignment horizontal="left" vertical="center" wrapText="1"/>
    </xf>
    <xf numFmtId="0" fontId="5" fillId="16" borderId="12" xfId="0" applyFont="1" applyFill="1" applyBorder="1" applyAlignment="1">
      <alignment horizontal="left" vertical="center" wrapText="1"/>
    </xf>
    <xf numFmtId="0" fontId="5" fillId="18" borderId="11" xfId="0" applyFont="1" applyFill="1" applyBorder="1" applyAlignment="1">
      <alignment vertical="center" wrapText="1"/>
    </xf>
    <xf numFmtId="0" fontId="8" fillId="18" borderId="55" xfId="0" applyFont="1" applyFill="1" applyBorder="1" applyAlignment="1">
      <alignment horizontal="left" vertical="center" wrapText="1"/>
    </xf>
    <xf numFmtId="0" fontId="8" fillId="18" borderId="17" xfId="0" applyFont="1" applyFill="1" applyBorder="1" applyAlignment="1">
      <alignment horizontal="left" vertical="center" wrapText="1"/>
    </xf>
    <xf numFmtId="0" fontId="20" fillId="18" borderId="12" xfId="0" applyFont="1" applyFill="1" applyBorder="1" applyAlignment="1">
      <alignment horizontal="left" vertical="center" wrapText="1"/>
    </xf>
    <xf numFmtId="0" fontId="5" fillId="18" borderId="12" xfId="0" applyFont="1" applyFill="1" applyBorder="1" applyAlignment="1">
      <alignment horizontal="left" vertical="center" wrapText="1"/>
    </xf>
    <xf numFmtId="0" fontId="20" fillId="18" borderId="11" xfId="0" applyFont="1" applyFill="1" applyBorder="1" applyAlignment="1">
      <alignment horizontal="left" vertical="center" wrapText="1"/>
    </xf>
    <xf numFmtId="0" fontId="0" fillId="2" borderId="12" xfId="0" applyBorder="1" applyAlignment="1">
      <alignment horizontal="centerContinuous"/>
    </xf>
    <xf numFmtId="0" fontId="0" fillId="2" borderId="13" xfId="0" applyBorder="1" applyAlignment="1">
      <alignment horizontal="centerContinuous"/>
    </xf>
    <xf numFmtId="0" fontId="13" fillId="2" borderId="17" xfId="0" applyFont="1" applyBorder="1" applyAlignment="1">
      <alignment horizontal="centerContinuous" vertical="center" wrapText="1"/>
    </xf>
    <xf numFmtId="0" fontId="7" fillId="2" borderId="23" xfId="0" applyFont="1" applyBorder="1" applyAlignment="1">
      <alignment horizontal="centerContinuous" vertical="center"/>
    </xf>
    <xf numFmtId="0" fontId="13" fillId="2" borderId="14" xfId="0" applyFont="1" applyBorder="1" applyAlignment="1">
      <alignment horizontal="centerContinuous" vertical="center"/>
    </xf>
    <xf numFmtId="0" fontId="7" fillId="2" borderId="16" xfId="0" applyFont="1" applyBorder="1" applyAlignment="1">
      <alignment horizontal="centerContinuous" vertical="center"/>
    </xf>
    <xf numFmtId="0" fontId="7" fillId="2" borderId="27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9" fillId="7" borderId="29" xfId="0" applyFont="1" applyFill="1" applyBorder="1" applyAlignment="1">
      <alignment horizontal="left" vertical="center" wrapText="1"/>
    </xf>
    <xf numFmtId="0" fontId="7" fillId="2" borderId="27" xfId="0" applyFont="1" applyBorder="1" applyAlignment="1">
      <alignment horizontal="center" vertical="center"/>
    </xf>
    <xf numFmtId="0" fontId="7" fillId="0" borderId="30" xfId="0" applyFont="1" applyFill="1" applyBorder="1" applyAlignment="1">
      <alignment vertical="center"/>
    </xf>
    <xf numFmtId="0" fontId="9" fillId="7" borderId="27" xfId="0" applyFont="1" applyFill="1" applyBorder="1" applyAlignment="1">
      <alignment vertical="center"/>
    </xf>
    <xf numFmtId="0" fontId="21" fillId="21" borderId="5" xfId="0" applyFont="1" applyFill="1" applyBorder="1" applyAlignment="1">
      <alignment vertical="center" wrapText="1"/>
    </xf>
    <xf numFmtId="0" fontId="9" fillId="21" borderId="36" xfId="0" applyFont="1" applyFill="1" applyBorder="1" applyAlignment="1">
      <alignment horizontal="left" vertical="center" wrapText="1"/>
    </xf>
    <xf numFmtId="0" fontId="7" fillId="2" borderId="37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left" vertical="center" wrapText="1"/>
    </xf>
    <xf numFmtId="0" fontId="9" fillId="9" borderId="37" xfId="0" applyFont="1" applyFill="1" applyBorder="1" applyAlignment="1">
      <alignment horizontal="left" vertical="center" wrapText="1"/>
    </xf>
    <xf numFmtId="0" fontId="7" fillId="2" borderId="29" xfId="0" applyFont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0" fontId="9" fillId="9" borderId="37" xfId="0" applyFont="1" applyFill="1" applyBorder="1" applyAlignment="1">
      <alignment vertical="center"/>
    </xf>
    <xf numFmtId="0" fontId="21" fillId="21" borderId="3" xfId="0" applyFont="1" applyFill="1" applyBorder="1" applyAlignment="1">
      <alignment vertical="center" wrapText="1"/>
    </xf>
    <xf numFmtId="0" fontId="9" fillId="21" borderId="34" xfId="0" quotePrefix="1" applyFont="1" applyFill="1" applyBorder="1" applyAlignment="1">
      <alignment horizontal="left" vertical="center" wrapText="1"/>
    </xf>
    <xf numFmtId="0" fontId="22" fillId="2" borderId="1" xfId="0" applyFont="1" applyBorder="1" applyAlignment="1">
      <alignment horizontal="left" vertical="center" wrapText="1"/>
    </xf>
    <xf numFmtId="0" fontId="9" fillId="21" borderId="34" xfId="0" applyFont="1" applyFill="1" applyBorder="1" applyAlignment="1">
      <alignment horizontal="left" vertical="center" wrapText="1"/>
    </xf>
    <xf numFmtId="0" fontId="7" fillId="2" borderId="40" xfId="0" applyFont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9" fillId="10" borderId="42" xfId="0" applyFont="1" applyFill="1" applyBorder="1" applyAlignment="1">
      <alignment vertical="center"/>
    </xf>
    <xf numFmtId="0" fontId="21" fillId="22" borderId="3" xfId="0" applyFont="1" applyFill="1" applyBorder="1" applyAlignment="1">
      <alignment vertical="center" wrapText="1"/>
    </xf>
    <xf numFmtId="0" fontId="9" fillId="22" borderId="34" xfId="0" quotePrefix="1" applyFont="1" applyFill="1" applyBorder="1" applyAlignment="1">
      <alignment horizontal="left" vertical="center" wrapText="1"/>
    </xf>
    <xf numFmtId="0" fontId="9" fillId="22" borderId="34" xfId="0" applyFont="1" applyFill="1" applyBorder="1" applyAlignment="1">
      <alignment horizontal="left" vertical="center" wrapText="1"/>
    </xf>
    <xf numFmtId="0" fontId="21" fillId="22" borderId="9" xfId="0" applyFont="1" applyFill="1" applyBorder="1" applyAlignment="1">
      <alignment vertical="center" wrapText="1"/>
    </xf>
    <xf numFmtId="0" fontId="9" fillId="22" borderId="10" xfId="0" applyFont="1" applyFill="1" applyBorder="1" applyAlignment="1">
      <alignment horizontal="left" vertical="center" wrapText="1"/>
    </xf>
    <xf numFmtId="0" fontId="7" fillId="2" borderId="42" xfId="0" applyFont="1" applyBorder="1" applyAlignment="1">
      <alignment horizontal="center" vertical="center" wrapText="1"/>
    </xf>
    <xf numFmtId="0" fontId="9" fillId="2" borderId="45" xfId="0" applyFont="1" applyBorder="1" applyAlignment="1">
      <alignment horizontal="left" vertical="center" wrapText="1"/>
    </xf>
    <xf numFmtId="0" fontId="9" fillId="10" borderId="42" xfId="0" applyFont="1" applyFill="1" applyBorder="1" applyAlignment="1">
      <alignment horizontal="left" vertical="center" wrapText="1"/>
    </xf>
    <xf numFmtId="0" fontId="5" fillId="18" borderId="7" xfId="0" applyFont="1" applyFill="1" applyBorder="1" applyAlignment="1">
      <alignment horizontal="left" vertical="center" wrapText="1"/>
    </xf>
    <xf numFmtId="0" fontId="5" fillId="18" borderId="3" xfId="0" applyFont="1" applyFill="1" applyBorder="1" applyAlignment="1">
      <alignment horizontal="left" vertical="center" wrapText="1"/>
    </xf>
    <xf numFmtId="3" fontId="15" fillId="11" borderId="14" xfId="0" applyNumberFormat="1" applyFont="1" applyFill="1" applyBorder="1" applyAlignment="1">
      <alignment horizontal="center" vertical="center"/>
    </xf>
    <xf numFmtId="3" fontId="15" fillId="11" borderId="15" xfId="0" applyNumberFormat="1" applyFont="1" applyFill="1" applyBorder="1" applyAlignment="1">
      <alignment horizontal="center" vertical="center"/>
    </xf>
    <xf numFmtId="3" fontId="15" fillId="11" borderId="16" xfId="0" applyNumberFormat="1" applyFont="1" applyFill="1" applyBorder="1" applyAlignment="1">
      <alignment horizontal="center" vertical="center"/>
    </xf>
    <xf numFmtId="3" fontId="15" fillId="11" borderId="5" xfId="0" applyNumberFormat="1" applyFont="1" applyFill="1" applyBorder="1" applyAlignment="1">
      <alignment horizontal="center" vertical="center"/>
    </xf>
    <xf numFmtId="3" fontId="4" fillId="11" borderId="5" xfId="0" applyNumberFormat="1" applyFont="1" applyFill="1" applyBorder="1" applyAlignment="1">
      <alignment horizontal="right" vertical="center"/>
    </xf>
    <xf numFmtId="0" fontId="14" fillId="11" borderId="11" xfId="0" applyFont="1" applyFill="1" applyBorder="1" applyAlignment="1">
      <alignment horizontal="centerContinuous" vertical="center"/>
    </xf>
    <xf numFmtId="0" fontId="15" fillId="11" borderId="12" xfId="0" applyFont="1" applyFill="1" applyBorder="1" applyAlignment="1">
      <alignment horizontal="centerContinuous"/>
    </xf>
    <xf numFmtId="0" fontId="15" fillId="11" borderId="13" xfId="0" applyFont="1" applyFill="1" applyBorder="1" applyAlignment="1">
      <alignment horizontal="centerContinuous"/>
    </xf>
    <xf numFmtId="3" fontId="15" fillId="11" borderId="17" xfId="0" applyNumberFormat="1" applyFont="1" applyFill="1" applyBorder="1" applyAlignment="1">
      <alignment horizontal="center" vertical="center"/>
    </xf>
    <xf numFmtId="3" fontId="15" fillId="11" borderId="18" xfId="0" applyNumberFormat="1" applyFont="1" applyFill="1" applyBorder="1" applyAlignment="1">
      <alignment horizontal="center" vertical="center"/>
    </xf>
    <xf numFmtId="3" fontId="15" fillId="11" borderId="23" xfId="0" applyNumberFormat="1" applyFont="1" applyFill="1" applyBorder="1" applyAlignment="1">
      <alignment horizontal="center" vertical="center"/>
    </xf>
    <xf numFmtId="3" fontId="4" fillId="11" borderId="24" xfId="0" applyNumberFormat="1" applyFont="1" applyFill="1" applyBorder="1" applyAlignment="1">
      <alignment horizontal="right" vertical="center"/>
    </xf>
    <xf numFmtId="0" fontId="14" fillId="23" borderId="14" xfId="0" applyFont="1" applyFill="1" applyBorder="1" applyAlignment="1">
      <alignment horizontal="centerContinuous" vertical="center" wrapText="1"/>
    </xf>
    <xf numFmtId="0" fontId="11" fillId="23" borderId="12" xfId="0" applyFont="1" applyFill="1" applyBorder="1" applyAlignment="1">
      <alignment horizontal="centerContinuous"/>
    </xf>
    <xf numFmtId="0" fontId="11" fillId="23" borderId="13" xfId="0" applyFont="1" applyFill="1" applyBorder="1" applyAlignment="1">
      <alignment horizontal="centerContinuous"/>
    </xf>
    <xf numFmtId="3" fontId="15" fillId="23" borderId="17" xfId="0" applyNumberFormat="1" applyFont="1" applyFill="1" applyBorder="1" applyAlignment="1">
      <alignment horizontal="center" vertical="center"/>
    </xf>
    <xf numFmtId="3" fontId="15" fillId="23" borderId="18" xfId="0" applyNumberFormat="1" applyFont="1" applyFill="1" applyBorder="1" applyAlignment="1">
      <alignment horizontal="center" vertical="center"/>
    </xf>
    <xf numFmtId="3" fontId="15" fillId="23" borderId="23" xfId="0" applyNumberFormat="1" applyFont="1" applyFill="1" applyBorder="1" applyAlignment="1">
      <alignment horizontal="center" vertical="center"/>
    </xf>
    <xf numFmtId="3" fontId="4" fillId="23" borderId="5" xfId="0" applyNumberFormat="1" applyFont="1" applyFill="1" applyBorder="1" applyAlignment="1">
      <alignment horizontal="right" vertical="center"/>
    </xf>
    <xf numFmtId="0" fontId="23" fillId="2" borderId="17" xfId="0" applyFont="1" applyBorder="1" applyAlignment="1">
      <alignment horizontal="centerContinuous" vertical="center"/>
    </xf>
    <xf numFmtId="0" fontId="17" fillId="2" borderId="16" xfId="0" applyFont="1" applyBorder="1" applyAlignment="1">
      <alignment horizontal="centerContinuous" vertical="center"/>
    </xf>
    <xf numFmtId="0" fontId="23" fillId="2" borderId="13" xfId="0" applyFont="1" applyBorder="1" applyAlignment="1">
      <alignment horizontal="center" vertical="center"/>
    </xf>
    <xf numFmtId="0" fontId="9" fillId="2" borderId="35" xfId="0" applyFont="1" applyBorder="1" applyAlignment="1">
      <alignment horizontal="center" vertical="center"/>
    </xf>
    <xf numFmtId="0" fontId="9" fillId="2" borderId="36" xfId="0" applyFont="1" applyBorder="1" applyAlignment="1">
      <alignment horizontal="left" vertical="center" wrapText="1"/>
    </xf>
    <xf numFmtId="0" fontId="9" fillId="2" borderId="58" xfId="0" applyFont="1" applyBorder="1" applyAlignment="1">
      <alignment horizontal="left" vertical="center" wrapText="1"/>
    </xf>
    <xf numFmtId="0" fontId="9" fillId="2" borderId="33" xfId="0" applyFont="1" applyBorder="1" applyAlignment="1">
      <alignment horizontal="center" vertical="center"/>
    </xf>
    <xf numFmtId="0" fontId="9" fillId="2" borderId="34" xfId="0" applyFont="1" applyBorder="1" applyAlignment="1">
      <alignment horizontal="left" vertical="center" wrapText="1"/>
    </xf>
    <xf numFmtId="0" fontId="9" fillId="2" borderId="59" xfId="0" applyFont="1" applyBorder="1" applyAlignment="1">
      <alignment horizontal="left" vertical="center" wrapText="1"/>
    </xf>
    <xf numFmtId="0" fontId="9" fillId="2" borderId="60" xfId="0" applyFont="1" applyBorder="1" applyAlignment="1">
      <alignment horizontal="center" vertical="center"/>
    </xf>
    <xf numFmtId="0" fontId="9" fillId="2" borderId="10" xfId="0" applyFont="1" applyBorder="1" applyAlignment="1">
      <alignment horizontal="left" vertical="center" wrapText="1"/>
    </xf>
    <xf numFmtId="0" fontId="9" fillId="2" borderId="61" xfId="0" applyFont="1" applyBorder="1" applyAlignment="1">
      <alignment horizontal="left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4" borderId="3" xfId="0" applyFill="1" applyBorder="1"/>
    <xf numFmtId="49" fontId="11" fillId="15" borderId="3" xfId="0" applyNumberFormat="1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18" borderId="31" xfId="0" applyFont="1" applyFill="1" applyBorder="1" applyAlignment="1">
      <alignment horizontal="left" vertical="center" wrapText="1"/>
    </xf>
    <xf numFmtId="0" fontId="8" fillId="18" borderId="38" xfId="0" applyFont="1" applyFill="1" applyBorder="1" applyAlignment="1">
      <alignment horizontal="left" vertical="center" wrapText="1"/>
    </xf>
    <xf numFmtId="0" fontId="8" fillId="18" borderId="43" xfId="0" applyFont="1" applyFill="1" applyBorder="1" applyAlignment="1">
      <alignment horizontal="left" vertical="center" wrapText="1"/>
    </xf>
    <xf numFmtId="0" fontId="8" fillId="16" borderId="25" xfId="0" applyFont="1" applyFill="1" applyBorder="1" applyAlignment="1">
      <alignment horizontal="left" vertical="center" wrapText="1"/>
    </xf>
    <xf numFmtId="0" fontId="8" fillId="16" borderId="50" xfId="0" applyFont="1" applyFill="1" applyBorder="1" applyAlignment="1">
      <alignment horizontal="left" vertical="center" wrapText="1"/>
    </xf>
    <xf numFmtId="0" fontId="8" fillId="18" borderId="51" xfId="0" applyFont="1" applyFill="1" applyBorder="1" applyAlignment="1">
      <alignment horizontal="left" vertical="center" wrapText="1"/>
    </xf>
    <xf numFmtId="0" fontId="8" fillId="18" borderId="25" xfId="0" applyFont="1" applyFill="1" applyBorder="1" applyAlignment="1">
      <alignment horizontal="left" vertical="center" wrapText="1"/>
    </xf>
    <xf numFmtId="0" fontId="8" fillId="18" borderId="50" xfId="0" applyFont="1" applyFill="1" applyBorder="1" applyAlignment="1">
      <alignment horizontal="left" vertical="center" wrapText="1"/>
    </xf>
    <xf numFmtId="0" fontId="5" fillId="18" borderId="7" xfId="0" applyFont="1" applyFill="1" applyBorder="1" applyAlignment="1">
      <alignment horizontal="left" vertical="center" wrapText="1"/>
    </xf>
    <xf numFmtId="0" fontId="5" fillId="18" borderId="3" xfId="0" applyFont="1" applyFill="1" applyBorder="1" applyAlignment="1">
      <alignment horizontal="left" vertical="center" wrapText="1"/>
    </xf>
    <xf numFmtId="49" fontId="3" fillId="5" borderId="3" xfId="0" applyNumberFormat="1" applyFont="1" applyFill="1" applyBorder="1"/>
  </cellXfs>
  <cellStyles count="2">
    <cellStyle name="Normál" xfId="0" builtinId="0"/>
    <cellStyle name="Normál 2" xfId="1" xr:uid="{CA8D08C3-A311-4752-9F5E-B6C9A37B6381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C3" sqref="C3"/>
    </sheetView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163</v>
      </c>
    </row>
    <row r="2" spans="1:2" x14ac:dyDescent="0.25">
      <c r="A2" t="s">
        <v>402</v>
      </c>
    </row>
    <row r="3" spans="1:2" x14ac:dyDescent="0.25">
      <c r="A3" s="191" t="s">
        <v>403</v>
      </c>
      <c r="B3" s="191" t="s">
        <v>404</v>
      </c>
    </row>
    <row r="4" spans="1:2" x14ac:dyDescent="0.25">
      <c r="A4" s="191" t="s">
        <v>405</v>
      </c>
      <c r="B4" s="191" t="s">
        <v>406</v>
      </c>
    </row>
    <row r="5" spans="1:2" x14ac:dyDescent="0.25">
      <c r="A5" s="191" t="s">
        <v>407</v>
      </c>
      <c r="B5" s="191" t="s">
        <v>408</v>
      </c>
    </row>
    <row r="6" spans="1:2" x14ac:dyDescent="0.25">
      <c r="A6" s="191" t="s">
        <v>409</v>
      </c>
      <c r="B6" s="191" t="s">
        <v>410</v>
      </c>
    </row>
    <row r="7" spans="1:2" x14ac:dyDescent="0.25">
      <c r="A7" s="191" t="s">
        <v>411</v>
      </c>
      <c r="B7" s="192">
        <f>VALUE(LEFT(B6,4)+1)</f>
        <v>2027</v>
      </c>
    </row>
    <row r="8" spans="1:2" x14ac:dyDescent="0.25">
      <c r="A8" s="191" t="s">
        <v>412</v>
      </c>
      <c r="B8" s="192">
        <f>VALUE(LEFT(B6,4)+10)</f>
        <v>2036</v>
      </c>
    </row>
    <row r="9" spans="1:2" x14ac:dyDescent="0.25">
      <c r="A9" s="191" t="s">
        <v>413</v>
      </c>
      <c r="B9" s="191" t="s">
        <v>414</v>
      </c>
    </row>
    <row r="10" spans="1:2" x14ac:dyDescent="0.25">
      <c r="A10" t="s">
        <v>163</v>
      </c>
    </row>
    <row r="11" spans="1:2" x14ac:dyDescent="0.25">
      <c r="A11" t="s">
        <v>163</v>
      </c>
    </row>
    <row r="12" spans="1:2" x14ac:dyDescent="0.25">
      <c r="A12" t="s">
        <v>415</v>
      </c>
    </row>
    <row r="13" spans="1:2" x14ac:dyDescent="0.25">
      <c r="A13" s="191" t="s">
        <v>416</v>
      </c>
      <c r="B13" s="191" t="s">
        <v>417</v>
      </c>
    </row>
    <row r="14" spans="1:2" x14ac:dyDescent="0.25">
      <c r="A14" s="191" t="s">
        <v>405</v>
      </c>
      <c r="B14" s="191" t="s">
        <v>418</v>
      </c>
    </row>
    <row r="15" spans="1:2" x14ac:dyDescent="0.25">
      <c r="A15" s="191" t="s">
        <v>419</v>
      </c>
      <c r="B15" s="191">
        <v>11338024</v>
      </c>
    </row>
    <row r="16" spans="1:2" x14ac:dyDescent="0.25">
      <c r="A16" t="s">
        <v>163</v>
      </c>
    </row>
    <row r="17" spans="1:1" x14ac:dyDescent="0.25">
      <c r="A17" t="s">
        <v>163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6"/>
  <sheetViews>
    <sheetView zoomScale="70" zoomScaleNormal="70" workbookViewId="0">
      <selection activeCell="F72" sqref="F72"/>
    </sheetView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48" x14ac:dyDescent="0.25">
      <c r="B1" s="20" t="s">
        <v>163</v>
      </c>
      <c r="N1" s="155" t="s">
        <v>161</v>
      </c>
      <c r="O1" s="156"/>
      <c r="P1" s="156"/>
      <c r="Q1" s="156"/>
      <c r="R1" s="156"/>
      <c r="S1" s="156"/>
      <c r="T1" s="156"/>
      <c r="U1" s="156"/>
      <c r="V1" s="156"/>
      <c r="W1" s="156"/>
      <c r="X1" s="157"/>
      <c r="Y1" s="157"/>
      <c r="AA1" s="162" t="s">
        <v>162</v>
      </c>
      <c r="AB1" s="163"/>
      <c r="AC1" s="163"/>
      <c r="AD1" s="163"/>
      <c r="AE1" s="163"/>
      <c r="AF1" s="163"/>
      <c r="AG1" s="163"/>
      <c r="AH1" s="163"/>
      <c r="AI1" s="163"/>
      <c r="AJ1" s="163"/>
      <c r="AK1" s="164"/>
      <c r="AL1" s="164"/>
    </row>
    <row r="2" spans="1:48" ht="75" x14ac:dyDescent="0.25">
      <c r="A2" s="194" t="s">
        <v>10</v>
      </c>
      <c r="B2" s="194" t="s">
        <v>170</v>
      </c>
      <c r="C2" s="194" t="s">
        <v>169</v>
      </c>
      <c r="D2" s="194" t="s">
        <v>198</v>
      </c>
      <c r="E2" s="194" t="s">
        <v>173</v>
      </c>
      <c r="F2" s="194" t="s">
        <v>172</v>
      </c>
      <c r="G2" s="194" t="s">
        <v>164</v>
      </c>
      <c r="I2" s="22" t="s">
        <v>174</v>
      </c>
      <c r="J2" s="23" t="s">
        <v>229</v>
      </c>
      <c r="K2" s="24" t="s">
        <v>230</v>
      </c>
      <c r="L2" s="22" t="s">
        <v>179</v>
      </c>
      <c r="N2" s="25" t="s">
        <v>180</v>
      </c>
      <c r="O2" s="26" t="s">
        <v>181</v>
      </c>
      <c r="P2" s="26" t="s">
        <v>182</v>
      </c>
      <c r="Q2" s="26" t="s">
        <v>183</v>
      </c>
      <c r="R2" s="26" t="s">
        <v>184</v>
      </c>
      <c r="S2" s="26" t="s">
        <v>185</v>
      </c>
      <c r="T2" s="26" t="s">
        <v>186</v>
      </c>
      <c r="U2" s="26" t="s">
        <v>187</v>
      </c>
      <c r="V2" s="26" t="s">
        <v>188</v>
      </c>
      <c r="W2" s="26" t="s">
        <v>189</v>
      </c>
      <c r="X2" s="24" t="s">
        <v>190</v>
      </c>
      <c r="Y2" s="27" t="s">
        <v>191</v>
      </c>
      <c r="AA2" s="28" t="s">
        <v>180</v>
      </c>
      <c r="AB2" s="29" t="s">
        <v>181</v>
      </c>
      <c r="AC2" s="29" t="s">
        <v>182</v>
      </c>
      <c r="AD2" s="29" t="s">
        <v>183</v>
      </c>
      <c r="AE2" s="29" t="s">
        <v>184</v>
      </c>
      <c r="AF2" s="29" t="s">
        <v>185</v>
      </c>
      <c r="AG2" s="29" t="s">
        <v>186</v>
      </c>
      <c r="AH2" s="29" t="s">
        <v>187</v>
      </c>
      <c r="AI2" s="29" t="s">
        <v>188</v>
      </c>
      <c r="AJ2" s="29" t="s">
        <v>189</v>
      </c>
      <c r="AK2" s="30" t="s">
        <v>190</v>
      </c>
      <c r="AL2" s="27" t="s">
        <v>191</v>
      </c>
      <c r="AR2" s="31"/>
      <c r="AS2" s="32" t="s">
        <v>231</v>
      </c>
      <c r="AT2" s="32" t="s">
        <v>232</v>
      </c>
      <c r="AU2" s="32" t="s">
        <v>233</v>
      </c>
      <c r="AV2" s="32" t="s">
        <v>234</v>
      </c>
    </row>
    <row r="3" spans="1:48" x14ac:dyDescent="0.25">
      <c r="A3" s="195"/>
      <c r="B3" s="195" t="s">
        <v>170</v>
      </c>
      <c r="C3" s="195" t="s">
        <v>169</v>
      </c>
      <c r="D3" s="195" t="s">
        <v>198</v>
      </c>
      <c r="E3" s="195" t="s">
        <v>173</v>
      </c>
      <c r="F3" s="195" t="s">
        <v>172</v>
      </c>
      <c r="G3" s="195"/>
      <c r="I3" s="150">
        <f t="shared" ref="I3:L3" si="0">SUM(I$4:I$13052)</f>
        <v>1000</v>
      </c>
      <c r="J3" s="151">
        <f t="shared" si="0"/>
        <v>0</v>
      </c>
      <c r="K3" s="152">
        <f t="shared" si="0"/>
        <v>1000</v>
      </c>
      <c r="L3" s="150">
        <f t="shared" si="0"/>
        <v>0</v>
      </c>
      <c r="N3" s="158">
        <f>SUM(N$4:N$3052)</f>
        <v>0</v>
      </c>
      <c r="O3" s="159">
        <f t="shared" ref="O3:Y3" si="1">SUM(O$4:O$3052)</f>
        <v>0</v>
      </c>
      <c r="P3" s="159">
        <f t="shared" si="1"/>
        <v>0</v>
      </c>
      <c r="Q3" s="159">
        <f t="shared" si="1"/>
        <v>0</v>
      </c>
      <c r="R3" s="159">
        <f t="shared" si="1"/>
        <v>0</v>
      </c>
      <c r="S3" s="159">
        <f t="shared" si="1"/>
        <v>0</v>
      </c>
      <c r="T3" s="159">
        <f t="shared" si="1"/>
        <v>0</v>
      </c>
      <c r="U3" s="159">
        <f t="shared" si="1"/>
        <v>0</v>
      </c>
      <c r="V3" s="159">
        <f t="shared" si="1"/>
        <v>0</v>
      </c>
      <c r="W3" s="159">
        <f t="shared" si="1"/>
        <v>0</v>
      </c>
      <c r="X3" s="160">
        <f t="shared" si="1"/>
        <v>0</v>
      </c>
      <c r="Y3" s="33">
        <f t="shared" si="1"/>
        <v>0</v>
      </c>
      <c r="AA3" s="165">
        <f t="shared" ref="AA3:AL3" si="2">SUM(AA$4:AA$3052)</f>
        <v>0</v>
      </c>
      <c r="AB3" s="166">
        <f t="shared" si="2"/>
        <v>0</v>
      </c>
      <c r="AC3" s="166">
        <f t="shared" si="2"/>
        <v>0</v>
      </c>
      <c r="AD3" s="166">
        <f t="shared" si="2"/>
        <v>0</v>
      </c>
      <c r="AE3" s="166">
        <f t="shared" si="2"/>
        <v>0</v>
      </c>
      <c r="AF3" s="166">
        <f t="shared" si="2"/>
        <v>0</v>
      </c>
      <c r="AG3" s="166">
        <f t="shared" si="2"/>
        <v>0</v>
      </c>
      <c r="AH3" s="166">
        <f t="shared" si="2"/>
        <v>0</v>
      </c>
      <c r="AI3" s="166">
        <f t="shared" si="2"/>
        <v>0</v>
      </c>
      <c r="AJ3" s="166">
        <f t="shared" si="2"/>
        <v>0</v>
      </c>
      <c r="AK3" s="167">
        <f t="shared" si="2"/>
        <v>0</v>
      </c>
      <c r="AL3" s="33">
        <f t="shared" si="2"/>
        <v>0</v>
      </c>
      <c r="AR3" s="34" t="s">
        <v>235</v>
      </c>
      <c r="AS3" s="34">
        <f t="shared" ref="AS3:AT3" si="3">SUM(AS$4:AS$3052)</f>
        <v>2</v>
      </c>
      <c r="AT3" s="34">
        <f t="shared" si="3"/>
        <v>2</v>
      </c>
      <c r="AU3" s="34" t="s">
        <v>236</v>
      </c>
      <c r="AV3" s="34" t="s">
        <v>236</v>
      </c>
    </row>
    <row r="4" spans="1:48" hidden="1" x14ac:dyDescent="0.25">
      <c r="A4" s="44">
        <v>354</v>
      </c>
      <c r="B4" s="193" t="s">
        <v>237</v>
      </c>
      <c r="C4" s="193" t="s">
        <v>238</v>
      </c>
      <c r="D4" s="193">
        <v>1846</v>
      </c>
      <c r="E4" s="193" t="s">
        <v>239</v>
      </c>
      <c r="F4" s="193" t="s">
        <v>240</v>
      </c>
      <c r="G4" s="35" t="str">
        <f t="shared" ref="G4:G35" si="4">IF(ISNA($AR4),"Nincs rögzítve!",IF(AU4=0,"Hiányzik a rövidtávú terv!",IF(AV4=0,"Hiányzik a hosszútávú terv!",IF(AS4=AT4,"Kitöltés rendben!",IF(AS4&lt;&gt;AT4,"Kitöltési hiba!","Kitöltési hiba!")))))</f>
        <v>Nincs rögzítve!</v>
      </c>
      <c r="I4" s="153">
        <f t="shared" ref="I4:I35" si="5">J4+K4</f>
        <v>0</v>
      </c>
      <c r="J4" s="154">
        <f>SUMIF(B_IV_1A!$F:$F,$C4,B_IV_1A!$N:$N)</f>
        <v>0</v>
      </c>
      <c r="K4" s="154">
        <f>SUMIF(B_IV_1A!$F:$F,$C4,B_IV_1A!$O:$O)</f>
        <v>0</v>
      </c>
      <c r="L4" s="154">
        <f>SUMIF(B_IV_1A!$F:$F,$C4,B_IV_1A!$P:$P)</f>
        <v>0</v>
      </c>
      <c r="N4" s="154">
        <f>SUMIF(B_IV_1A!$F:$F,$C4,B_IV_1A!S:S)</f>
        <v>0</v>
      </c>
      <c r="O4" s="154">
        <f>SUMIF(B_IV_1A!$F:$F,$C4,B_IV_1A!T:T)</f>
        <v>0</v>
      </c>
      <c r="P4" s="154">
        <f>SUMIF(B_IV_1A!$F:$F,$C4,B_IV_1A!U:U)</f>
        <v>0</v>
      </c>
      <c r="Q4" s="154">
        <f>SUMIF(B_IV_1A!$F:$F,$C4,B_IV_1A!V:V)</f>
        <v>0</v>
      </c>
      <c r="R4" s="154">
        <f>SUMIF(B_IV_1A!$F:$F,$C4,B_IV_1A!W:W)</f>
        <v>0</v>
      </c>
      <c r="S4" s="154">
        <f>SUMIF(B_IV_1A!$F:$F,$C4,B_IV_1A!X:X)</f>
        <v>0</v>
      </c>
      <c r="T4" s="154">
        <f>SUMIF(B_IV_1A!$F:$F,$C4,B_IV_1A!Y:Y)</f>
        <v>0</v>
      </c>
      <c r="U4" s="154">
        <f>SUMIF(B_IV_1A!$F:$F,$C4,B_IV_1A!Z:Z)</f>
        <v>0</v>
      </c>
      <c r="V4" s="154">
        <f>SUMIF(B_IV_1A!$F:$F,$C4,B_IV_1A!AA:AA)</f>
        <v>0</v>
      </c>
      <c r="W4" s="154">
        <f>SUMIF(B_IV_1A!$F:$F,$C4,B_IV_1A!AB:AB)</f>
        <v>0</v>
      </c>
      <c r="X4" s="161">
        <f>SUMIF(B_IV_1A!$F:$F,$C4,B_IV_1A!AC:AC)</f>
        <v>0</v>
      </c>
      <c r="Y4" s="36">
        <f t="shared" ref="Y4:Y35" si="6">SUM(N4:X4)</f>
        <v>0</v>
      </c>
      <c r="AA4" s="168">
        <f>SUMIF(B_IV_1A!$F:$F,$C4,B_IV_1A!AG:AG)</f>
        <v>0</v>
      </c>
      <c r="AB4" s="168">
        <f>SUMIF(B_IV_1A!$F:$F,$C4,B_IV_1A!AH:AH)</f>
        <v>0</v>
      </c>
      <c r="AC4" s="168">
        <f>SUMIF(B_IV_1A!$F:$F,$C4,B_IV_1A!AI:AI)</f>
        <v>0</v>
      </c>
      <c r="AD4" s="168">
        <f>SUMIF(B_IV_1A!$F:$F,$C4,B_IV_1A!AJ:AJ)</f>
        <v>0</v>
      </c>
      <c r="AE4" s="168">
        <f>SUMIF(B_IV_1A!$F:$F,$C4,B_IV_1A!AK:AK)</f>
        <v>0</v>
      </c>
      <c r="AF4" s="168">
        <f>SUMIF(B_IV_1A!$F:$F,$C4,B_IV_1A!AL:AL)</f>
        <v>0</v>
      </c>
      <c r="AG4" s="168">
        <f>SUMIF(B_IV_1A!$F:$F,$C4,B_IV_1A!AM:AM)</f>
        <v>0</v>
      </c>
      <c r="AH4" s="168">
        <f>SUMIF(B_IV_1A!$F:$F,$C4,B_IV_1A!AN:AN)</f>
        <v>0</v>
      </c>
      <c r="AI4" s="168">
        <f>SUMIF(B_IV_1A!$F:$F,$C4,B_IV_1A!AO:AO)</f>
        <v>0</v>
      </c>
      <c r="AJ4" s="168">
        <f>SUMIF(B_IV_1A!$F:$F,$C4,B_IV_1A!AP:AP)</f>
        <v>0</v>
      </c>
      <c r="AK4" s="168">
        <f>SUMIF(B_IV_1A!$F:$F,$C4,B_IV_1A!AQ:AQ)</f>
        <v>0</v>
      </c>
      <c r="AL4" s="36">
        <f t="shared" ref="AL4:AL35" si="7">SUM(AA4:AK4)</f>
        <v>0</v>
      </c>
      <c r="AR4" s="21" t="e">
        <f>INDEX(B_IV_1A!$G:$G,MATCH($C4,B_IV_1A!$F:$F,0))</f>
        <v>#N/A</v>
      </c>
      <c r="AS4" s="21">
        <f>COUNTIF(B_IV_1A!$AZ$3:$AZ$1499,$D4)</f>
        <v>0</v>
      </c>
      <c r="AT4" s="21">
        <f>SUMIF(B_IV_1A!$AZ$3:$AZ$1499,$D4,B_IV_1A!$CH$3:$CH$1499)</f>
        <v>0</v>
      </c>
      <c r="AU4" s="21">
        <f>SUMIF(B_IV_1A!$AZ:$AZ,$D4,B_IV_1A!$CI:$CI)</f>
        <v>0</v>
      </c>
      <c r="AV4" s="21">
        <f>SUMIF(B_IV_1A!$AZ:$AZ,$D4,B_IV_1A!$CI:$CI)</f>
        <v>0</v>
      </c>
    </row>
    <row r="5" spans="1:48" hidden="1" x14ac:dyDescent="0.25">
      <c r="A5" s="44">
        <v>355</v>
      </c>
      <c r="B5" s="193" t="s">
        <v>241</v>
      </c>
      <c r="C5" s="193" t="s">
        <v>242</v>
      </c>
      <c r="D5" s="193">
        <v>1847</v>
      </c>
      <c r="E5" s="193" t="s">
        <v>239</v>
      </c>
      <c r="F5" s="193" t="s">
        <v>243</v>
      </c>
      <c r="G5" s="35" t="str">
        <f t="shared" si="4"/>
        <v>Nincs rögzítve!</v>
      </c>
      <c r="I5" s="153">
        <f t="shared" si="5"/>
        <v>0</v>
      </c>
      <c r="J5" s="154">
        <f>SUMIF(B_IV_1A!$F:$F,$C5,B_IV_1A!$N:$N)</f>
        <v>0</v>
      </c>
      <c r="K5" s="154">
        <f>SUMIF(B_IV_1A!$F:$F,$C5,B_IV_1A!$O:$O)</f>
        <v>0</v>
      </c>
      <c r="L5" s="154">
        <f>SUMIF(B_IV_1A!$F:$F,$C5,B_IV_1A!$P:$P)</f>
        <v>0</v>
      </c>
      <c r="N5" s="154">
        <f>SUMIF(B_IV_1A!$F:$F,$C5,B_IV_1A!S:S)</f>
        <v>0</v>
      </c>
      <c r="O5" s="154">
        <f>SUMIF(B_IV_1A!$F:$F,$C5,B_IV_1A!T:T)</f>
        <v>0</v>
      </c>
      <c r="P5" s="154">
        <f>SUMIF(B_IV_1A!$F:$F,$C5,B_IV_1A!U:U)</f>
        <v>0</v>
      </c>
      <c r="Q5" s="154">
        <f>SUMIF(B_IV_1A!$F:$F,$C5,B_IV_1A!V:V)</f>
        <v>0</v>
      </c>
      <c r="R5" s="154">
        <f>SUMIF(B_IV_1A!$F:$F,$C5,B_IV_1A!W:W)</f>
        <v>0</v>
      </c>
      <c r="S5" s="154">
        <f>SUMIF(B_IV_1A!$F:$F,$C5,B_IV_1A!X:X)</f>
        <v>0</v>
      </c>
      <c r="T5" s="154">
        <f>SUMIF(B_IV_1A!$F:$F,$C5,B_IV_1A!Y:Y)</f>
        <v>0</v>
      </c>
      <c r="U5" s="154">
        <f>SUMIF(B_IV_1A!$F:$F,$C5,B_IV_1A!Z:Z)</f>
        <v>0</v>
      </c>
      <c r="V5" s="154">
        <f>SUMIF(B_IV_1A!$F:$F,$C5,B_IV_1A!AA:AA)</f>
        <v>0</v>
      </c>
      <c r="W5" s="154">
        <f>SUMIF(B_IV_1A!$F:$F,$C5,B_IV_1A!AB:AB)</f>
        <v>0</v>
      </c>
      <c r="X5" s="161">
        <f>SUMIF(B_IV_1A!$F:$F,$C5,B_IV_1A!AC:AC)</f>
        <v>0</v>
      </c>
      <c r="Y5" s="36">
        <f t="shared" si="6"/>
        <v>0</v>
      </c>
      <c r="AA5" s="168">
        <f>SUMIF(B_IV_1A!$F:$F,$C5,B_IV_1A!AG:AG)</f>
        <v>0</v>
      </c>
      <c r="AB5" s="168">
        <f>SUMIF(B_IV_1A!$F:$F,$C5,B_IV_1A!AH:AH)</f>
        <v>0</v>
      </c>
      <c r="AC5" s="168">
        <f>SUMIF(B_IV_1A!$F:$F,$C5,B_IV_1A!AI:AI)</f>
        <v>0</v>
      </c>
      <c r="AD5" s="168">
        <f>SUMIF(B_IV_1A!$F:$F,$C5,B_IV_1A!AJ:AJ)</f>
        <v>0</v>
      </c>
      <c r="AE5" s="168">
        <f>SUMIF(B_IV_1A!$F:$F,$C5,B_IV_1A!AK:AK)</f>
        <v>0</v>
      </c>
      <c r="AF5" s="168">
        <f>SUMIF(B_IV_1A!$F:$F,$C5,B_IV_1A!AL:AL)</f>
        <v>0</v>
      </c>
      <c r="AG5" s="168">
        <f>SUMIF(B_IV_1A!$F:$F,$C5,B_IV_1A!AM:AM)</f>
        <v>0</v>
      </c>
      <c r="AH5" s="168">
        <f>SUMIF(B_IV_1A!$F:$F,$C5,B_IV_1A!AN:AN)</f>
        <v>0</v>
      </c>
      <c r="AI5" s="168">
        <f>SUMIF(B_IV_1A!$F:$F,$C5,B_IV_1A!AO:AO)</f>
        <v>0</v>
      </c>
      <c r="AJ5" s="168">
        <f>SUMIF(B_IV_1A!$F:$F,$C5,B_IV_1A!AP:AP)</f>
        <v>0</v>
      </c>
      <c r="AK5" s="168">
        <f>SUMIF(B_IV_1A!$F:$F,$C5,B_IV_1A!AQ:AQ)</f>
        <v>0</v>
      </c>
      <c r="AL5" s="36">
        <f t="shared" si="7"/>
        <v>0</v>
      </c>
      <c r="AR5" s="21" t="e">
        <f>INDEX(B_IV_1A!$G:$G,MATCH($C5,B_IV_1A!$F:$F,0))</f>
        <v>#N/A</v>
      </c>
      <c r="AS5" s="21">
        <f>COUNTIF(B_IV_1A!$AZ$3:$AZ$1499,$D5)</f>
        <v>0</v>
      </c>
      <c r="AT5" s="21">
        <f>SUMIF(B_IV_1A!$AZ$3:$AZ$1499,$D5,B_IV_1A!$CH$3:$CH$1499)</f>
        <v>0</v>
      </c>
      <c r="AU5" s="21">
        <f>SUMIF(B_IV_1A!$AZ:$AZ,$D5,B_IV_1A!$CI:$CI)</f>
        <v>0</v>
      </c>
      <c r="AV5" s="21">
        <f>SUMIF(B_IV_1A!$AZ:$AZ,$D5,B_IV_1A!$CI:$CI)</f>
        <v>0</v>
      </c>
    </row>
    <row r="6" spans="1:48" hidden="1" x14ac:dyDescent="0.25">
      <c r="A6" s="44">
        <v>356</v>
      </c>
      <c r="B6" s="193" t="s">
        <v>244</v>
      </c>
      <c r="C6" s="193" t="s">
        <v>245</v>
      </c>
      <c r="D6" s="193">
        <v>1848</v>
      </c>
      <c r="E6" s="193" t="s">
        <v>239</v>
      </c>
      <c r="F6" s="193" t="s">
        <v>246</v>
      </c>
      <c r="G6" s="35" t="str">
        <f t="shared" si="4"/>
        <v>Nincs rögzítve!</v>
      </c>
      <c r="I6" s="153">
        <f t="shared" si="5"/>
        <v>0</v>
      </c>
      <c r="J6" s="154">
        <f>SUMIF(B_IV_1A!$F:$F,$C6,B_IV_1A!$N:$N)</f>
        <v>0</v>
      </c>
      <c r="K6" s="154">
        <f>SUMIF(B_IV_1A!$F:$F,$C6,B_IV_1A!$O:$O)</f>
        <v>0</v>
      </c>
      <c r="L6" s="154">
        <f>SUMIF(B_IV_1A!$F:$F,$C6,B_IV_1A!$P:$P)</f>
        <v>0</v>
      </c>
      <c r="N6" s="154">
        <f>SUMIF(B_IV_1A!$F:$F,$C6,B_IV_1A!S:S)</f>
        <v>0</v>
      </c>
      <c r="O6" s="154">
        <f>SUMIF(B_IV_1A!$F:$F,$C6,B_IV_1A!T:T)</f>
        <v>0</v>
      </c>
      <c r="P6" s="154">
        <f>SUMIF(B_IV_1A!$F:$F,$C6,B_IV_1A!U:U)</f>
        <v>0</v>
      </c>
      <c r="Q6" s="154">
        <f>SUMIF(B_IV_1A!$F:$F,$C6,B_IV_1A!V:V)</f>
        <v>0</v>
      </c>
      <c r="R6" s="154">
        <f>SUMIF(B_IV_1A!$F:$F,$C6,B_IV_1A!W:W)</f>
        <v>0</v>
      </c>
      <c r="S6" s="154">
        <f>SUMIF(B_IV_1A!$F:$F,$C6,B_IV_1A!X:X)</f>
        <v>0</v>
      </c>
      <c r="T6" s="154">
        <f>SUMIF(B_IV_1A!$F:$F,$C6,B_IV_1A!Y:Y)</f>
        <v>0</v>
      </c>
      <c r="U6" s="154">
        <f>SUMIF(B_IV_1A!$F:$F,$C6,B_IV_1A!Z:Z)</f>
        <v>0</v>
      </c>
      <c r="V6" s="154">
        <f>SUMIF(B_IV_1A!$F:$F,$C6,B_IV_1A!AA:AA)</f>
        <v>0</v>
      </c>
      <c r="W6" s="154">
        <f>SUMIF(B_IV_1A!$F:$F,$C6,B_IV_1A!AB:AB)</f>
        <v>0</v>
      </c>
      <c r="X6" s="161">
        <f>SUMIF(B_IV_1A!$F:$F,$C6,B_IV_1A!AC:AC)</f>
        <v>0</v>
      </c>
      <c r="Y6" s="36">
        <f t="shared" si="6"/>
        <v>0</v>
      </c>
      <c r="AA6" s="168">
        <f>SUMIF(B_IV_1A!$F:$F,$C6,B_IV_1A!AG:AG)</f>
        <v>0</v>
      </c>
      <c r="AB6" s="168">
        <f>SUMIF(B_IV_1A!$F:$F,$C6,B_IV_1A!AH:AH)</f>
        <v>0</v>
      </c>
      <c r="AC6" s="168">
        <f>SUMIF(B_IV_1A!$F:$F,$C6,B_IV_1A!AI:AI)</f>
        <v>0</v>
      </c>
      <c r="AD6" s="168">
        <f>SUMIF(B_IV_1A!$F:$F,$C6,B_IV_1A!AJ:AJ)</f>
        <v>0</v>
      </c>
      <c r="AE6" s="168">
        <f>SUMIF(B_IV_1A!$F:$F,$C6,B_IV_1A!AK:AK)</f>
        <v>0</v>
      </c>
      <c r="AF6" s="168">
        <f>SUMIF(B_IV_1A!$F:$F,$C6,B_IV_1A!AL:AL)</f>
        <v>0</v>
      </c>
      <c r="AG6" s="168">
        <f>SUMIF(B_IV_1A!$F:$F,$C6,B_IV_1A!AM:AM)</f>
        <v>0</v>
      </c>
      <c r="AH6" s="168">
        <f>SUMIF(B_IV_1A!$F:$F,$C6,B_IV_1A!AN:AN)</f>
        <v>0</v>
      </c>
      <c r="AI6" s="168">
        <f>SUMIF(B_IV_1A!$F:$F,$C6,B_IV_1A!AO:AO)</f>
        <v>0</v>
      </c>
      <c r="AJ6" s="168">
        <f>SUMIF(B_IV_1A!$F:$F,$C6,B_IV_1A!AP:AP)</f>
        <v>0</v>
      </c>
      <c r="AK6" s="168">
        <f>SUMIF(B_IV_1A!$F:$F,$C6,B_IV_1A!AQ:AQ)</f>
        <v>0</v>
      </c>
      <c r="AL6" s="36">
        <f t="shared" si="7"/>
        <v>0</v>
      </c>
      <c r="AR6" s="21" t="e">
        <f>INDEX(B_IV_1A!$G:$G,MATCH($C6,B_IV_1A!$F:$F,0))</f>
        <v>#N/A</v>
      </c>
      <c r="AS6" s="21">
        <f>COUNTIF(B_IV_1A!$AZ$3:$AZ$1499,$D6)</f>
        <v>0</v>
      </c>
      <c r="AT6" s="21">
        <f>SUMIF(B_IV_1A!$AZ$3:$AZ$1499,$D6,B_IV_1A!$CH$3:$CH$1499)</f>
        <v>0</v>
      </c>
      <c r="AU6" s="21">
        <f>SUMIF(B_IV_1A!$AZ:$AZ,$D6,B_IV_1A!$CI:$CI)</f>
        <v>0</v>
      </c>
      <c r="AV6" s="21">
        <f>SUMIF(B_IV_1A!$AZ:$AZ,$D6,B_IV_1A!$CI:$CI)</f>
        <v>0</v>
      </c>
    </row>
    <row r="7" spans="1:48" hidden="1" x14ac:dyDescent="0.25">
      <c r="A7" s="44">
        <v>358</v>
      </c>
      <c r="B7" s="193" t="s">
        <v>247</v>
      </c>
      <c r="C7" s="193" t="s">
        <v>248</v>
      </c>
      <c r="D7" s="193">
        <v>1850</v>
      </c>
      <c r="E7" s="193" t="s">
        <v>239</v>
      </c>
      <c r="F7" s="193" t="s">
        <v>249</v>
      </c>
      <c r="G7" s="35" t="str">
        <f t="shared" si="4"/>
        <v>Nincs rögzítve!</v>
      </c>
      <c r="I7" s="153">
        <f t="shared" si="5"/>
        <v>0</v>
      </c>
      <c r="J7" s="154">
        <f>SUMIF(B_IV_1A!$F:$F,$C7,B_IV_1A!$N:$N)</f>
        <v>0</v>
      </c>
      <c r="K7" s="154">
        <f>SUMIF(B_IV_1A!$F:$F,$C7,B_IV_1A!$O:$O)</f>
        <v>0</v>
      </c>
      <c r="L7" s="154">
        <f>SUMIF(B_IV_1A!$F:$F,$C7,B_IV_1A!$P:$P)</f>
        <v>0</v>
      </c>
      <c r="N7" s="154">
        <f>SUMIF(B_IV_1A!$F:$F,$C7,B_IV_1A!S:S)</f>
        <v>0</v>
      </c>
      <c r="O7" s="154">
        <f>SUMIF(B_IV_1A!$F:$F,$C7,B_IV_1A!T:T)</f>
        <v>0</v>
      </c>
      <c r="P7" s="154">
        <f>SUMIF(B_IV_1A!$F:$F,$C7,B_IV_1A!U:U)</f>
        <v>0</v>
      </c>
      <c r="Q7" s="154">
        <f>SUMIF(B_IV_1A!$F:$F,$C7,B_IV_1A!V:V)</f>
        <v>0</v>
      </c>
      <c r="R7" s="154">
        <f>SUMIF(B_IV_1A!$F:$F,$C7,B_IV_1A!W:W)</f>
        <v>0</v>
      </c>
      <c r="S7" s="154">
        <f>SUMIF(B_IV_1A!$F:$F,$C7,B_IV_1A!X:X)</f>
        <v>0</v>
      </c>
      <c r="T7" s="154">
        <f>SUMIF(B_IV_1A!$F:$F,$C7,B_IV_1A!Y:Y)</f>
        <v>0</v>
      </c>
      <c r="U7" s="154">
        <f>SUMIF(B_IV_1A!$F:$F,$C7,B_IV_1A!Z:Z)</f>
        <v>0</v>
      </c>
      <c r="V7" s="154">
        <f>SUMIF(B_IV_1A!$F:$F,$C7,B_IV_1A!AA:AA)</f>
        <v>0</v>
      </c>
      <c r="W7" s="154">
        <f>SUMIF(B_IV_1A!$F:$F,$C7,B_IV_1A!AB:AB)</f>
        <v>0</v>
      </c>
      <c r="X7" s="161">
        <f>SUMIF(B_IV_1A!$F:$F,$C7,B_IV_1A!AC:AC)</f>
        <v>0</v>
      </c>
      <c r="Y7" s="36">
        <f t="shared" si="6"/>
        <v>0</v>
      </c>
      <c r="AA7" s="168">
        <f>SUMIF(B_IV_1A!$F:$F,$C7,B_IV_1A!AG:AG)</f>
        <v>0</v>
      </c>
      <c r="AB7" s="168">
        <f>SUMIF(B_IV_1A!$F:$F,$C7,B_IV_1A!AH:AH)</f>
        <v>0</v>
      </c>
      <c r="AC7" s="168">
        <f>SUMIF(B_IV_1A!$F:$F,$C7,B_IV_1A!AI:AI)</f>
        <v>0</v>
      </c>
      <c r="AD7" s="168">
        <f>SUMIF(B_IV_1A!$F:$F,$C7,B_IV_1A!AJ:AJ)</f>
        <v>0</v>
      </c>
      <c r="AE7" s="168">
        <f>SUMIF(B_IV_1A!$F:$F,$C7,B_IV_1A!AK:AK)</f>
        <v>0</v>
      </c>
      <c r="AF7" s="168">
        <f>SUMIF(B_IV_1A!$F:$F,$C7,B_IV_1A!AL:AL)</f>
        <v>0</v>
      </c>
      <c r="AG7" s="168">
        <f>SUMIF(B_IV_1A!$F:$F,$C7,B_IV_1A!AM:AM)</f>
        <v>0</v>
      </c>
      <c r="AH7" s="168">
        <f>SUMIF(B_IV_1A!$F:$F,$C7,B_IV_1A!AN:AN)</f>
        <v>0</v>
      </c>
      <c r="AI7" s="168">
        <f>SUMIF(B_IV_1A!$F:$F,$C7,B_IV_1A!AO:AO)</f>
        <v>0</v>
      </c>
      <c r="AJ7" s="168">
        <f>SUMIF(B_IV_1A!$F:$F,$C7,B_IV_1A!AP:AP)</f>
        <v>0</v>
      </c>
      <c r="AK7" s="168">
        <f>SUMIF(B_IV_1A!$F:$F,$C7,B_IV_1A!AQ:AQ)</f>
        <v>0</v>
      </c>
      <c r="AL7" s="36">
        <f t="shared" si="7"/>
        <v>0</v>
      </c>
      <c r="AR7" s="21" t="e">
        <f>INDEX(B_IV_1A!$G:$G,MATCH($C7,B_IV_1A!$F:$F,0))</f>
        <v>#N/A</v>
      </c>
      <c r="AS7" s="21">
        <f>COUNTIF(B_IV_1A!$AZ$3:$AZ$1499,$D7)</f>
        <v>0</v>
      </c>
      <c r="AT7" s="21">
        <f>SUMIF(B_IV_1A!$AZ$3:$AZ$1499,$D7,B_IV_1A!$CH$3:$CH$1499)</f>
        <v>0</v>
      </c>
      <c r="AU7" s="21">
        <f>SUMIF(B_IV_1A!$AZ:$AZ,$D7,B_IV_1A!$CI:$CI)</f>
        <v>0</v>
      </c>
      <c r="AV7" s="21">
        <f>SUMIF(B_IV_1A!$AZ:$AZ,$D7,B_IV_1A!$CI:$CI)</f>
        <v>0</v>
      </c>
    </row>
    <row r="8" spans="1:48" hidden="1" x14ac:dyDescent="0.25">
      <c r="A8" s="44">
        <v>359</v>
      </c>
      <c r="B8" s="193" t="s">
        <v>250</v>
      </c>
      <c r="C8" s="193" t="s">
        <v>251</v>
      </c>
      <c r="D8" s="193">
        <v>1851</v>
      </c>
      <c r="E8" s="193" t="s">
        <v>239</v>
      </c>
      <c r="F8" s="193" t="s">
        <v>252</v>
      </c>
      <c r="G8" s="35" t="str">
        <f t="shared" si="4"/>
        <v>Nincs rögzítve!</v>
      </c>
      <c r="I8" s="153">
        <f t="shared" si="5"/>
        <v>0</v>
      </c>
      <c r="J8" s="154">
        <f>SUMIF(B_IV_1A!$F:$F,$C8,B_IV_1A!$N:$N)</f>
        <v>0</v>
      </c>
      <c r="K8" s="154">
        <f>SUMIF(B_IV_1A!$F:$F,$C8,B_IV_1A!$O:$O)</f>
        <v>0</v>
      </c>
      <c r="L8" s="154">
        <f>SUMIF(B_IV_1A!$F:$F,$C8,B_IV_1A!$P:$P)</f>
        <v>0</v>
      </c>
      <c r="N8" s="154">
        <f>SUMIF(B_IV_1A!$F:$F,$C8,B_IV_1A!S:S)</f>
        <v>0</v>
      </c>
      <c r="O8" s="154">
        <f>SUMIF(B_IV_1A!$F:$F,$C8,B_IV_1A!T:T)</f>
        <v>0</v>
      </c>
      <c r="P8" s="154">
        <f>SUMIF(B_IV_1A!$F:$F,$C8,B_IV_1A!U:U)</f>
        <v>0</v>
      </c>
      <c r="Q8" s="154">
        <f>SUMIF(B_IV_1A!$F:$F,$C8,B_IV_1A!V:V)</f>
        <v>0</v>
      </c>
      <c r="R8" s="154">
        <f>SUMIF(B_IV_1A!$F:$F,$C8,B_IV_1A!W:W)</f>
        <v>0</v>
      </c>
      <c r="S8" s="154">
        <f>SUMIF(B_IV_1A!$F:$F,$C8,B_IV_1A!X:X)</f>
        <v>0</v>
      </c>
      <c r="T8" s="154">
        <f>SUMIF(B_IV_1A!$F:$F,$C8,B_IV_1A!Y:Y)</f>
        <v>0</v>
      </c>
      <c r="U8" s="154">
        <f>SUMIF(B_IV_1A!$F:$F,$C8,B_IV_1A!Z:Z)</f>
        <v>0</v>
      </c>
      <c r="V8" s="154">
        <f>SUMIF(B_IV_1A!$F:$F,$C8,B_IV_1A!AA:AA)</f>
        <v>0</v>
      </c>
      <c r="W8" s="154">
        <f>SUMIF(B_IV_1A!$F:$F,$C8,B_IV_1A!AB:AB)</f>
        <v>0</v>
      </c>
      <c r="X8" s="161">
        <f>SUMIF(B_IV_1A!$F:$F,$C8,B_IV_1A!AC:AC)</f>
        <v>0</v>
      </c>
      <c r="Y8" s="36">
        <f t="shared" si="6"/>
        <v>0</v>
      </c>
      <c r="AA8" s="168">
        <f>SUMIF(B_IV_1A!$F:$F,$C8,B_IV_1A!AG:AG)</f>
        <v>0</v>
      </c>
      <c r="AB8" s="168">
        <f>SUMIF(B_IV_1A!$F:$F,$C8,B_IV_1A!AH:AH)</f>
        <v>0</v>
      </c>
      <c r="AC8" s="168">
        <f>SUMIF(B_IV_1A!$F:$F,$C8,B_IV_1A!AI:AI)</f>
        <v>0</v>
      </c>
      <c r="AD8" s="168">
        <f>SUMIF(B_IV_1A!$F:$F,$C8,B_IV_1A!AJ:AJ)</f>
        <v>0</v>
      </c>
      <c r="AE8" s="168">
        <f>SUMIF(B_IV_1A!$F:$F,$C8,B_IV_1A!AK:AK)</f>
        <v>0</v>
      </c>
      <c r="AF8" s="168">
        <f>SUMIF(B_IV_1A!$F:$F,$C8,B_IV_1A!AL:AL)</f>
        <v>0</v>
      </c>
      <c r="AG8" s="168">
        <f>SUMIF(B_IV_1A!$F:$F,$C8,B_IV_1A!AM:AM)</f>
        <v>0</v>
      </c>
      <c r="AH8" s="168">
        <f>SUMIF(B_IV_1A!$F:$F,$C8,B_IV_1A!AN:AN)</f>
        <v>0</v>
      </c>
      <c r="AI8" s="168">
        <f>SUMIF(B_IV_1A!$F:$F,$C8,B_IV_1A!AO:AO)</f>
        <v>0</v>
      </c>
      <c r="AJ8" s="168">
        <f>SUMIF(B_IV_1A!$F:$F,$C8,B_IV_1A!AP:AP)</f>
        <v>0</v>
      </c>
      <c r="AK8" s="168">
        <f>SUMIF(B_IV_1A!$F:$F,$C8,B_IV_1A!AQ:AQ)</f>
        <v>0</v>
      </c>
      <c r="AL8" s="36">
        <f t="shared" si="7"/>
        <v>0</v>
      </c>
      <c r="AR8" s="21" t="e">
        <f>INDEX(B_IV_1A!$G:$G,MATCH($C8,B_IV_1A!$F:$F,0))</f>
        <v>#N/A</v>
      </c>
      <c r="AS8" s="21">
        <f>COUNTIF(B_IV_1A!$AZ$3:$AZ$1499,$D8)</f>
        <v>0</v>
      </c>
      <c r="AT8" s="21">
        <f>SUMIF(B_IV_1A!$AZ$3:$AZ$1499,$D8,B_IV_1A!$CH$3:$CH$1499)</f>
        <v>0</v>
      </c>
      <c r="AU8" s="21">
        <f>SUMIF(B_IV_1A!$AZ:$AZ,$D8,B_IV_1A!$CI:$CI)</f>
        <v>0</v>
      </c>
      <c r="AV8" s="21">
        <f>SUMIF(B_IV_1A!$AZ:$AZ,$D8,B_IV_1A!$CI:$CI)</f>
        <v>0</v>
      </c>
    </row>
    <row r="9" spans="1:48" hidden="1" x14ac:dyDescent="0.25">
      <c r="A9" s="44">
        <v>360</v>
      </c>
      <c r="B9" s="193" t="s">
        <v>253</v>
      </c>
      <c r="C9" s="193" t="s">
        <v>254</v>
      </c>
      <c r="D9" s="193">
        <v>1852</v>
      </c>
      <c r="E9" s="193" t="s">
        <v>239</v>
      </c>
      <c r="F9" s="193" t="s">
        <v>255</v>
      </c>
      <c r="G9" s="35" t="str">
        <f t="shared" si="4"/>
        <v>Nincs rögzítve!</v>
      </c>
      <c r="I9" s="153">
        <f t="shared" si="5"/>
        <v>0</v>
      </c>
      <c r="J9" s="154">
        <f>SUMIF(B_IV_1A!$F:$F,$C9,B_IV_1A!$N:$N)</f>
        <v>0</v>
      </c>
      <c r="K9" s="154">
        <f>SUMIF(B_IV_1A!$F:$F,$C9,B_IV_1A!$O:$O)</f>
        <v>0</v>
      </c>
      <c r="L9" s="154">
        <f>SUMIF(B_IV_1A!$F:$F,$C9,B_IV_1A!$P:$P)</f>
        <v>0</v>
      </c>
      <c r="N9" s="154">
        <f>SUMIF(B_IV_1A!$F:$F,$C9,B_IV_1A!S:S)</f>
        <v>0</v>
      </c>
      <c r="O9" s="154">
        <f>SUMIF(B_IV_1A!$F:$F,$C9,B_IV_1A!T:T)</f>
        <v>0</v>
      </c>
      <c r="P9" s="154">
        <f>SUMIF(B_IV_1A!$F:$F,$C9,B_IV_1A!U:U)</f>
        <v>0</v>
      </c>
      <c r="Q9" s="154">
        <f>SUMIF(B_IV_1A!$F:$F,$C9,B_IV_1A!V:V)</f>
        <v>0</v>
      </c>
      <c r="R9" s="154">
        <f>SUMIF(B_IV_1A!$F:$F,$C9,B_IV_1A!W:W)</f>
        <v>0</v>
      </c>
      <c r="S9" s="154">
        <f>SUMIF(B_IV_1A!$F:$F,$C9,B_IV_1A!X:X)</f>
        <v>0</v>
      </c>
      <c r="T9" s="154">
        <f>SUMIF(B_IV_1A!$F:$F,$C9,B_IV_1A!Y:Y)</f>
        <v>0</v>
      </c>
      <c r="U9" s="154">
        <f>SUMIF(B_IV_1A!$F:$F,$C9,B_IV_1A!Z:Z)</f>
        <v>0</v>
      </c>
      <c r="V9" s="154">
        <f>SUMIF(B_IV_1A!$F:$F,$C9,B_IV_1A!AA:AA)</f>
        <v>0</v>
      </c>
      <c r="W9" s="154">
        <f>SUMIF(B_IV_1A!$F:$F,$C9,B_IV_1A!AB:AB)</f>
        <v>0</v>
      </c>
      <c r="X9" s="161">
        <f>SUMIF(B_IV_1A!$F:$F,$C9,B_IV_1A!AC:AC)</f>
        <v>0</v>
      </c>
      <c r="Y9" s="36">
        <f t="shared" si="6"/>
        <v>0</v>
      </c>
      <c r="AA9" s="168">
        <f>SUMIF(B_IV_1A!$F:$F,$C9,B_IV_1A!AG:AG)</f>
        <v>0</v>
      </c>
      <c r="AB9" s="168">
        <f>SUMIF(B_IV_1A!$F:$F,$C9,B_IV_1A!AH:AH)</f>
        <v>0</v>
      </c>
      <c r="AC9" s="168">
        <f>SUMIF(B_IV_1A!$F:$F,$C9,B_IV_1A!AI:AI)</f>
        <v>0</v>
      </c>
      <c r="AD9" s="168">
        <f>SUMIF(B_IV_1A!$F:$F,$C9,B_IV_1A!AJ:AJ)</f>
        <v>0</v>
      </c>
      <c r="AE9" s="168">
        <f>SUMIF(B_IV_1A!$F:$F,$C9,B_IV_1A!AK:AK)</f>
        <v>0</v>
      </c>
      <c r="AF9" s="168">
        <f>SUMIF(B_IV_1A!$F:$F,$C9,B_IV_1A!AL:AL)</f>
        <v>0</v>
      </c>
      <c r="AG9" s="168">
        <f>SUMIF(B_IV_1A!$F:$F,$C9,B_IV_1A!AM:AM)</f>
        <v>0</v>
      </c>
      <c r="AH9" s="168">
        <f>SUMIF(B_IV_1A!$F:$F,$C9,B_IV_1A!AN:AN)</f>
        <v>0</v>
      </c>
      <c r="AI9" s="168">
        <f>SUMIF(B_IV_1A!$F:$F,$C9,B_IV_1A!AO:AO)</f>
        <v>0</v>
      </c>
      <c r="AJ9" s="168">
        <f>SUMIF(B_IV_1A!$F:$F,$C9,B_IV_1A!AP:AP)</f>
        <v>0</v>
      </c>
      <c r="AK9" s="168">
        <f>SUMIF(B_IV_1A!$F:$F,$C9,B_IV_1A!AQ:AQ)</f>
        <v>0</v>
      </c>
      <c r="AL9" s="36">
        <f t="shared" si="7"/>
        <v>0</v>
      </c>
      <c r="AR9" s="21" t="e">
        <f>INDEX(B_IV_1A!$G:$G,MATCH($C9,B_IV_1A!$F:$F,0))</f>
        <v>#N/A</v>
      </c>
      <c r="AS9" s="21">
        <f>COUNTIF(B_IV_1A!$AZ$3:$AZ$1499,$D9)</f>
        <v>0</v>
      </c>
      <c r="AT9" s="21">
        <f>SUMIF(B_IV_1A!$AZ$3:$AZ$1499,$D9,B_IV_1A!$CH$3:$CH$1499)</f>
        <v>0</v>
      </c>
      <c r="AU9" s="21">
        <f>SUMIF(B_IV_1A!$AZ:$AZ,$D9,B_IV_1A!$CI:$CI)</f>
        <v>0</v>
      </c>
      <c r="AV9" s="21">
        <f>SUMIF(B_IV_1A!$AZ:$AZ,$D9,B_IV_1A!$CI:$CI)</f>
        <v>0</v>
      </c>
    </row>
    <row r="10" spans="1:48" hidden="1" x14ac:dyDescent="0.25">
      <c r="A10" s="44">
        <v>361</v>
      </c>
      <c r="B10" s="193" t="s">
        <v>256</v>
      </c>
      <c r="C10" s="193" t="s">
        <v>257</v>
      </c>
      <c r="D10" s="193">
        <v>1853</v>
      </c>
      <c r="E10" s="193" t="s">
        <v>239</v>
      </c>
      <c r="F10" s="193" t="s">
        <v>258</v>
      </c>
      <c r="G10" s="35" t="str">
        <f t="shared" si="4"/>
        <v>Nincs rögzítve!</v>
      </c>
      <c r="I10" s="153">
        <f t="shared" si="5"/>
        <v>0</v>
      </c>
      <c r="J10" s="154">
        <f>SUMIF(B_IV_1A!$F:$F,$C10,B_IV_1A!$N:$N)</f>
        <v>0</v>
      </c>
      <c r="K10" s="154">
        <f>SUMIF(B_IV_1A!$F:$F,$C10,B_IV_1A!$O:$O)</f>
        <v>0</v>
      </c>
      <c r="L10" s="154">
        <f>SUMIF(B_IV_1A!$F:$F,$C10,B_IV_1A!$P:$P)</f>
        <v>0</v>
      </c>
      <c r="N10" s="154">
        <f>SUMIF(B_IV_1A!$F:$F,$C10,B_IV_1A!S:S)</f>
        <v>0</v>
      </c>
      <c r="O10" s="154">
        <f>SUMIF(B_IV_1A!$F:$F,$C10,B_IV_1A!T:T)</f>
        <v>0</v>
      </c>
      <c r="P10" s="154">
        <f>SUMIF(B_IV_1A!$F:$F,$C10,B_IV_1A!U:U)</f>
        <v>0</v>
      </c>
      <c r="Q10" s="154">
        <f>SUMIF(B_IV_1A!$F:$F,$C10,B_IV_1A!V:V)</f>
        <v>0</v>
      </c>
      <c r="R10" s="154">
        <f>SUMIF(B_IV_1A!$F:$F,$C10,B_IV_1A!W:W)</f>
        <v>0</v>
      </c>
      <c r="S10" s="154">
        <f>SUMIF(B_IV_1A!$F:$F,$C10,B_IV_1A!X:X)</f>
        <v>0</v>
      </c>
      <c r="T10" s="154">
        <f>SUMIF(B_IV_1A!$F:$F,$C10,B_IV_1A!Y:Y)</f>
        <v>0</v>
      </c>
      <c r="U10" s="154">
        <f>SUMIF(B_IV_1A!$F:$F,$C10,B_IV_1A!Z:Z)</f>
        <v>0</v>
      </c>
      <c r="V10" s="154">
        <f>SUMIF(B_IV_1A!$F:$F,$C10,B_IV_1A!AA:AA)</f>
        <v>0</v>
      </c>
      <c r="W10" s="154">
        <f>SUMIF(B_IV_1A!$F:$F,$C10,B_IV_1A!AB:AB)</f>
        <v>0</v>
      </c>
      <c r="X10" s="161">
        <f>SUMIF(B_IV_1A!$F:$F,$C10,B_IV_1A!AC:AC)</f>
        <v>0</v>
      </c>
      <c r="Y10" s="36">
        <f t="shared" si="6"/>
        <v>0</v>
      </c>
      <c r="AA10" s="168">
        <f>SUMIF(B_IV_1A!$F:$F,$C10,B_IV_1A!AG:AG)</f>
        <v>0</v>
      </c>
      <c r="AB10" s="168">
        <f>SUMIF(B_IV_1A!$F:$F,$C10,B_IV_1A!AH:AH)</f>
        <v>0</v>
      </c>
      <c r="AC10" s="168">
        <f>SUMIF(B_IV_1A!$F:$F,$C10,B_IV_1A!AI:AI)</f>
        <v>0</v>
      </c>
      <c r="AD10" s="168">
        <f>SUMIF(B_IV_1A!$F:$F,$C10,B_IV_1A!AJ:AJ)</f>
        <v>0</v>
      </c>
      <c r="AE10" s="168">
        <f>SUMIF(B_IV_1A!$F:$F,$C10,B_IV_1A!AK:AK)</f>
        <v>0</v>
      </c>
      <c r="AF10" s="168">
        <f>SUMIF(B_IV_1A!$F:$F,$C10,B_IV_1A!AL:AL)</f>
        <v>0</v>
      </c>
      <c r="AG10" s="168">
        <f>SUMIF(B_IV_1A!$F:$F,$C10,B_IV_1A!AM:AM)</f>
        <v>0</v>
      </c>
      <c r="AH10" s="168">
        <f>SUMIF(B_IV_1A!$F:$F,$C10,B_IV_1A!AN:AN)</f>
        <v>0</v>
      </c>
      <c r="AI10" s="168">
        <f>SUMIF(B_IV_1A!$F:$F,$C10,B_IV_1A!AO:AO)</f>
        <v>0</v>
      </c>
      <c r="AJ10" s="168">
        <f>SUMIF(B_IV_1A!$F:$F,$C10,B_IV_1A!AP:AP)</f>
        <v>0</v>
      </c>
      <c r="AK10" s="168">
        <f>SUMIF(B_IV_1A!$F:$F,$C10,B_IV_1A!AQ:AQ)</f>
        <v>0</v>
      </c>
      <c r="AL10" s="36">
        <f t="shared" si="7"/>
        <v>0</v>
      </c>
      <c r="AR10" s="21" t="e">
        <f>INDEX(B_IV_1A!$G:$G,MATCH($C10,B_IV_1A!$F:$F,0))</f>
        <v>#N/A</v>
      </c>
      <c r="AS10" s="21">
        <f>COUNTIF(B_IV_1A!$AZ$3:$AZ$1499,$D10)</f>
        <v>0</v>
      </c>
      <c r="AT10" s="21">
        <f>SUMIF(B_IV_1A!$AZ$3:$AZ$1499,$D10,B_IV_1A!$CH$3:$CH$1499)</f>
        <v>0</v>
      </c>
      <c r="AU10" s="21">
        <f>SUMIF(B_IV_1A!$AZ:$AZ,$D10,B_IV_1A!$CI:$CI)</f>
        <v>0</v>
      </c>
      <c r="AV10" s="21">
        <f>SUMIF(B_IV_1A!$AZ:$AZ,$D10,B_IV_1A!$CI:$CI)</f>
        <v>0</v>
      </c>
    </row>
    <row r="11" spans="1:48" hidden="1" x14ac:dyDescent="0.25">
      <c r="A11" s="44">
        <v>362</v>
      </c>
      <c r="B11" s="193" t="s">
        <v>259</v>
      </c>
      <c r="C11" s="193" t="s">
        <v>260</v>
      </c>
      <c r="D11" s="193">
        <v>1854</v>
      </c>
      <c r="E11" s="193" t="s">
        <v>239</v>
      </c>
      <c r="F11" s="193" t="s">
        <v>261</v>
      </c>
      <c r="G11" s="35" t="str">
        <f t="shared" si="4"/>
        <v>Nincs rögzítve!</v>
      </c>
      <c r="I11" s="153">
        <f t="shared" si="5"/>
        <v>0</v>
      </c>
      <c r="J11" s="154">
        <f>SUMIF(B_IV_1A!$F:$F,$C11,B_IV_1A!$N:$N)</f>
        <v>0</v>
      </c>
      <c r="K11" s="154">
        <f>SUMIF(B_IV_1A!$F:$F,$C11,B_IV_1A!$O:$O)</f>
        <v>0</v>
      </c>
      <c r="L11" s="154">
        <f>SUMIF(B_IV_1A!$F:$F,$C11,B_IV_1A!$P:$P)</f>
        <v>0</v>
      </c>
      <c r="N11" s="154">
        <f>SUMIF(B_IV_1A!$F:$F,$C11,B_IV_1A!S:S)</f>
        <v>0</v>
      </c>
      <c r="O11" s="154">
        <f>SUMIF(B_IV_1A!$F:$F,$C11,B_IV_1A!T:T)</f>
        <v>0</v>
      </c>
      <c r="P11" s="154">
        <f>SUMIF(B_IV_1A!$F:$F,$C11,B_IV_1A!U:U)</f>
        <v>0</v>
      </c>
      <c r="Q11" s="154">
        <f>SUMIF(B_IV_1A!$F:$F,$C11,B_IV_1A!V:V)</f>
        <v>0</v>
      </c>
      <c r="R11" s="154">
        <f>SUMIF(B_IV_1A!$F:$F,$C11,B_IV_1A!W:W)</f>
        <v>0</v>
      </c>
      <c r="S11" s="154">
        <f>SUMIF(B_IV_1A!$F:$F,$C11,B_IV_1A!X:X)</f>
        <v>0</v>
      </c>
      <c r="T11" s="154">
        <f>SUMIF(B_IV_1A!$F:$F,$C11,B_IV_1A!Y:Y)</f>
        <v>0</v>
      </c>
      <c r="U11" s="154">
        <f>SUMIF(B_IV_1A!$F:$F,$C11,B_IV_1A!Z:Z)</f>
        <v>0</v>
      </c>
      <c r="V11" s="154">
        <f>SUMIF(B_IV_1A!$F:$F,$C11,B_IV_1A!AA:AA)</f>
        <v>0</v>
      </c>
      <c r="W11" s="154">
        <f>SUMIF(B_IV_1A!$F:$F,$C11,B_IV_1A!AB:AB)</f>
        <v>0</v>
      </c>
      <c r="X11" s="161">
        <f>SUMIF(B_IV_1A!$F:$F,$C11,B_IV_1A!AC:AC)</f>
        <v>0</v>
      </c>
      <c r="Y11" s="36">
        <f t="shared" si="6"/>
        <v>0</v>
      </c>
      <c r="AA11" s="168">
        <f>SUMIF(B_IV_1A!$F:$F,$C11,B_IV_1A!AG:AG)</f>
        <v>0</v>
      </c>
      <c r="AB11" s="168">
        <f>SUMIF(B_IV_1A!$F:$F,$C11,B_IV_1A!AH:AH)</f>
        <v>0</v>
      </c>
      <c r="AC11" s="168">
        <f>SUMIF(B_IV_1A!$F:$F,$C11,B_IV_1A!AI:AI)</f>
        <v>0</v>
      </c>
      <c r="AD11" s="168">
        <f>SUMIF(B_IV_1A!$F:$F,$C11,B_IV_1A!AJ:AJ)</f>
        <v>0</v>
      </c>
      <c r="AE11" s="168">
        <f>SUMIF(B_IV_1A!$F:$F,$C11,B_IV_1A!AK:AK)</f>
        <v>0</v>
      </c>
      <c r="AF11" s="168">
        <f>SUMIF(B_IV_1A!$F:$F,$C11,B_IV_1A!AL:AL)</f>
        <v>0</v>
      </c>
      <c r="AG11" s="168">
        <f>SUMIF(B_IV_1A!$F:$F,$C11,B_IV_1A!AM:AM)</f>
        <v>0</v>
      </c>
      <c r="AH11" s="168">
        <f>SUMIF(B_IV_1A!$F:$F,$C11,B_IV_1A!AN:AN)</f>
        <v>0</v>
      </c>
      <c r="AI11" s="168">
        <f>SUMIF(B_IV_1A!$F:$F,$C11,B_IV_1A!AO:AO)</f>
        <v>0</v>
      </c>
      <c r="AJ11" s="168">
        <f>SUMIF(B_IV_1A!$F:$F,$C11,B_IV_1A!AP:AP)</f>
        <v>0</v>
      </c>
      <c r="AK11" s="168">
        <f>SUMIF(B_IV_1A!$F:$F,$C11,B_IV_1A!AQ:AQ)</f>
        <v>0</v>
      </c>
      <c r="AL11" s="36">
        <f t="shared" si="7"/>
        <v>0</v>
      </c>
      <c r="AR11" s="21" t="e">
        <f>INDEX(B_IV_1A!$G:$G,MATCH($C11,B_IV_1A!$F:$F,0))</f>
        <v>#N/A</v>
      </c>
      <c r="AS11" s="21">
        <f>COUNTIF(B_IV_1A!$AZ$3:$AZ$1499,$D11)</f>
        <v>0</v>
      </c>
      <c r="AT11" s="21">
        <f>SUMIF(B_IV_1A!$AZ$3:$AZ$1499,$D11,B_IV_1A!$CH$3:$CH$1499)</f>
        <v>0</v>
      </c>
      <c r="AU11" s="21">
        <f>SUMIF(B_IV_1A!$AZ:$AZ,$D11,B_IV_1A!$CI:$CI)</f>
        <v>0</v>
      </c>
      <c r="AV11" s="21">
        <f>SUMIF(B_IV_1A!$AZ:$AZ,$D11,B_IV_1A!$CI:$CI)</f>
        <v>0</v>
      </c>
    </row>
    <row r="12" spans="1:48" hidden="1" x14ac:dyDescent="0.25">
      <c r="A12" s="44">
        <v>363</v>
      </c>
      <c r="B12" s="193" t="s">
        <v>262</v>
      </c>
      <c r="C12" s="193" t="s">
        <v>263</v>
      </c>
      <c r="D12" s="193">
        <v>1855</v>
      </c>
      <c r="E12" s="193" t="s">
        <v>239</v>
      </c>
      <c r="F12" s="193" t="s">
        <v>264</v>
      </c>
      <c r="G12" s="35" t="str">
        <f t="shared" si="4"/>
        <v>Nincs rögzítve!</v>
      </c>
      <c r="I12" s="153">
        <f t="shared" si="5"/>
        <v>0</v>
      </c>
      <c r="J12" s="154">
        <f>SUMIF(B_IV_1A!$F:$F,$C12,B_IV_1A!$N:$N)</f>
        <v>0</v>
      </c>
      <c r="K12" s="154">
        <f>SUMIF(B_IV_1A!$F:$F,$C12,B_IV_1A!$O:$O)</f>
        <v>0</v>
      </c>
      <c r="L12" s="154">
        <f>SUMIF(B_IV_1A!$F:$F,$C12,B_IV_1A!$P:$P)</f>
        <v>0</v>
      </c>
      <c r="N12" s="154">
        <f>SUMIF(B_IV_1A!$F:$F,$C12,B_IV_1A!S:S)</f>
        <v>0</v>
      </c>
      <c r="O12" s="154">
        <f>SUMIF(B_IV_1A!$F:$F,$C12,B_IV_1A!T:T)</f>
        <v>0</v>
      </c>
      <c r="P12" s="154">
        <f>SUMIF(B_IV_1A!$F:$F,$C12,B_IV_1A!U:U)</f>
        <v>0</v>
      </c>
      <c r="Q12" s="154">
        <f>SUMIF(B_IV_1A!$F:$F,$C12,B_IV_1A!V:V)</f>
        <v>0</v>
      </c>
      <c r="R12" s="154">
        <f>SUMIF(B_IV_1A!$F:$F,$C12,B_IV_1A!W:W)</f>
        <v>0</v>
      </c>
      <c r="S12" s="154">
        <f>SUMIF(B_IV_1A!$F:$F,$C12,B_IV_1A!X:X)</f>
        <v>0</v>
      </c>
      <c r="T12" s="154">
        <f>SUMIF(B_IV_1A!$F:$F,$C12,B_IV_1A!Y:Y)</f>
        <v>0</v>
      </c>
      <c r="U12" s="154">
        <f>SUMIF(B_IV_1A!$F:$F,$C12,B_IV_1A!Z:Z)</f>
        <v>0</v>
      </c>
      <c r="V12" s="154">
        <f>SUMIF(B_IV_1A!$F:$F,$C12,B_IV_1A!AA:AA)</f>
        <v>0</v>
      </c>
      <c r="W12" s="154">
        <f>SUMIF(B_IV_1A!$F:$F,$C12,B_IV_1A!AB:AB)</f>
        <v>0</v>
      </c>
      <c r="X12" s="161">
        <f>SUMIF(B_IV_1A!$F:$F,$C12,B_IV_1A!AC:AC)</f>
        <v>0</v>
      </c>
      <c r="Y12" s="36">
        <f t="shared" si="6"/>
        <v>0</v>
      </c>
      <c r="AA12" s="168">
        <f>SUMIF(B_IV_1A!$F:$F,$C12,B_IV_1A!AG:AG)</f>
        <v>0</v>
      </c>
      <c r="AB12" s="168">
        <f>SUMIF(B_IV_1A!$F:$F,$C12,B_IV_1A!AH:AH)</f>
        <v>0</v>
      </c>
      <c r="AC12" s="168">
        <f>SUMIF(B_IV_1A!$F:$F,$C12,B_IV_1A!AI:AI)</f>
        <v>0</v>
      </c>
      <c r="AD12" s="168">
        <f>SUMIF(B_IV_1A!$F:$F,$C12,B_IV_1A!AJ:AJ)</f>
        <v>0</v>
      </c>
      <c r="AE12" s="168">
        <f>SUMIF(B_IV_1A!$F:$F,$C12,B_IV_1A!AK:AK)</f>
        <v>0</v>
      </c>
      <c r="AF12" s="168">
        <f>SUMIF(B_IV_1A!$F:$F,$C12,B_IV_1A!AL:AL)</f>
        <v>0</v>
      </c>
      <c r="AG12" s="168">
        <f>SUMIF(B_IV_1A!$F:$F,$C12,B_IV_1A!AM:AM)</f>
        <v>0</v>
      </c>
      <c r="AH12" s="168">
        <f>SUMIF(B_IV_1A!$F:$F,$C12,B_IV_1A!AN:AN)</f>
        <v>0</v>
      </c>
      <c r="AI12" s="168">
        <f>SUMIF(B_IV_1A!$F:$F,$C12,B_IV_1A!AO:AO)</f>
        <v>0</v>
      </c>
      <c r="AJ12" s="168">
        <f>SUMIF(B_IV_1A!$F:$F,$C12,B_IV_1A!AP:AP)</f>
        <v>0</v>
      </c>
      <c r="AK12" s="168">
        <f>SUMIF(B_IV_1A!$F:$F,$C12,B_IV_1A!AQ:AQ)</f>
        <v>0</v>
      </c>
      <c r="AL12" s="36">
        <f t="shared" si="7"/>
        <v>0</v>
      </c>
      <c r="AR12" s="21" t="e">
        <f>INDEX(B_IV_1A!$G:$G,MATCH($C12,B_IV_1A!$F:$F,0))</f>
        <v>#N/A</v>
      </c>
      <c r="AS12" s="21">
        <f>COUNTIF(B_IV_1A!$AZ$3:$AZ$1499,$D12)</f>
        <v>0</v>
      </c>
      <c r="AT12" s="21">
        <f>SUMIF(B_IV_1A!$AZ$3:$AZ$1499,$D12,B_IV_1A!$CH$3:$CH$1499)</f>
        <v>0</v>
      </c>
      <c r="AU12" s="21">
        <f>SUMIF(B_IV_1A!$AZ:$AZ,$D12,B_IV_1A!$CI:$CI)</f>
        <v>0</v>
      </c>
      <c r="AV12" s="21">
        <f>SUMIF(B_IV_1A!$AZ:$AZ,$D12,B_IV_1A!$CI:$CI)</f>
        <v>0</v>
      </c>
    </row>
    <row r="13" spans="1:48" hidden="1" x14ac:dyDescent="0.25">
      <c r="A13" s="44">
        <v>364</v>
      </c>
      <c r="B13" s="193" t="s">
        <v>265</v>
      </c>
      <c r="C13" s="193" t="s">
        <v>266</v>
      </c>
      <c r="D13" s="193">
        <v>1856</v>
      </c>
      <c r="E13" s="193" t="s">
        <v>239</v>
      </c>
      <c r="F13" s="193" t="s">
        <v>267</v>
      </c>
      <c r="G13" s="35" t="str">
        <f t="shared" si="4"/>
        <v>Nincs rögzítve!</v>
      </c>
      <c r="I13" s="153">
        <f t="shared" si="5"/>
        <v>0</v>
      </c>
      <c r="J13" s="154">
        <f>SUMIF(B_IV_1A!$F:$F,$C13,B_IV_1A!$N:$N)</f>
        <v>0</v>
      </c>
      <c r="K13" s="154">
        <f>SUMIF(B_IV_1A!$F:$F,$C13,B_IV_1A!$O:$O)</f>
        <v>0</v>
      </c>
      <c r="L13" s="154">
        <f>SUMIF(B_IV_1A!$F:$F,$C13,B_IV_1A!$P:$P)</f>
        <v>0</v>
      </c>
      <c r="N13" s="154">
        <f>SUMIF(B_IV_1A!$F:$F,$C13,B_IV_1A!S:S)</f>
        <v>0</v>
      </c>
      <c r="O13" s="154">
        <f>SUMIF(B_IV_1A!$F:$F,$C13,B_IV_1A!T:T)</f>
        <v>0</v>
      </c>
      <c r="P13" s="154">
        <f>SUMIF(B_IV_1A!$F:$F,$C13,B_IV_1A!U:U)</f>
        <v>0</v>
      </c>
      <c r="Q13" s="154">
        <f>SUMIF(B_IV_1A!$F:$F,$C13,B_IV_1A!V:V)</f>
        <v>0</v>
      </c>
      <c r="R13" s="154">
        <f>SUMIF(B_IV_1A!$F:$F,$C13,B_IV_1A!W:W)</f>
        <v>0</v>
      </c>
      <c r="S13" s="154">
        <f>SUMIF(B_IV_1A!$F:$F,$C13,B_IV_1A!X:X)</f>
        <v>0</v>
      </c>
      <c r="T13" s="154">
        <f>SUMIF(B_IV_1A!$F:$F,$C13,B_IV_1A!Y:Y)</f>
        <v>0</v>
      </c>
      <c r="U13" s="154">
        <f>SUMIF(B_IV_1A!$F:$F,$C13,B_IV_1A!Z:Z)</f>
        <v>0</v>
      </c>
      <c r="V13" s="154">
        <f>SUMIF(B_IV_1A!$F:$F,$C13,B_IV_1A!AA:AA)</f>
        <v>0</v>
      </c>
      <c r="W13" s="154">
        <f>SUMIF(B_IV_1A!$F:$F,$C13,B_IV_1A!AB:AB)</f>
        <v>0</v>
      </c>
      <c r="X13" s="161">
        <f>SUMIF(B_IV_1A!$F:$F,$C13,B_IV_1A!AC:AC)</f>
        <v>0</v>
      </c>
      <c r="Y13" s="36">
        <f t="shared" si="6"/>
        <v>0</v>
      </c>
      <c r="AA13" s="168">
        <f>SUMIF(B_IV_1A!$F:$F,$C13,B_IV_1A!AG:AG)</f>
        <v>0</v>
      </c>
      <c r="AB13" s="168">
        <f>SUMIF(B_IV_1A!$F:$F,$C13,B_IV_1A!AH:AH)</f>
        <v>0</v>
      </c>
      <c r="AC13" s="168">
        <f>SUMIF(B_IV_1A!$F:$F,$C13,B_IV_1A!AI:AI)</f>
        <v>0</v>
      </c>
      <c r="AD13" s="168">
        <f>SUMIF(B_IV_1A!$F:$F,$C13,B_IV_1A!AJ:AJ)</f>
        <v>0</v>
      </c>
      <c r="AE13" s="168">
        <f>SUMIF(B_IV_1A!$F:$F,$C13,B_IV_1A!AK:AK)</f>
        <v>0</v>
      </c>
      <c r="AF13" s="168">
        <f>SUMIF(B_IV_1A!$F:$F,$C13,B_IV_1A!AL:AL)</f>
        <v>0</v>
      </c>
      <c r="AG13" s="168">
        <f>SUMIF(B_IV_1A!$F:$F,$C13,B_IV_1A!AM:AM)</f>
        <v>0</v>
      </c>
      <c r="AH13" s="168">
        <f>SUMIF(B_IV_1A!$F:$F,$C13,B_IV_1A!AN:AN)</f>
        <v>0</v>
      </c>
      <c r="AI13" s="168">
        <f>SUMIF(B_IV_1A!$F:$F,$C13,B_IV_1A!AO:AO)</f>
        <v>0</v>
      </c>
      <c r="AJ13" s="168">
        <f>SUMIF(B_IV_1A!$F:$F,$C13,B_IV_1A!AP:AP)</f>
        <v>0</v>
      </c>
      <c r="AK13" s="168">
        <f>SUMIF(B_IV_1A!$F:$F,$C13,B_IV_1A!AQ:AQ)</f>
        <v>0</v>
      </c>
      <c r="AL13" s="36">
        <f t="shared" si="7"/>
        <v>0</v>
      </c>
      <c r="AR13" s="21" t="e">
        <f>INDEX(B_IV_1A!$G:$G,MATCH($C13,B_IV_1A!$F:$F,0))</f>
        <v>#N/A</v>
      </c>
      <c r="AS13" s="21">
        <f>COUNTIF(B_IV_1A!$AZ$3:$AZ$1499,$D13)</f>
        <v>0</v>
      </c>
      <c r="AT13" s="21">
        <f>SUMIF(B_IV_1A!$AZ$3:$AZ$1499,$D13,B_IV_1A!$CH$3:$CH$1499)</f>
        <v>0</v>
      </c>
      <c r="AU13" s="21">
        <f>SUMIF(B_IV_1A!$AZ:$AZ,$D13,B_IV_1A!$CI:$CI)</f>
        <v>0</v>
      </c>
      <c r="AV13" s="21">
        <f>SUMIF(B_IV_1A!$AZ:$AZ,$D13,B_IV_1A!$CI:$CI)</f>
        <v>0</v>
      </c>
    </row>
    <row r="14" spans="1:48" hidden="1" x14ac:dyDescent="0.25">
      <c r="A14" s="44">
        <v>365</v>
      </c>
      <c r="B14" s="193" t="s">
        <v>268</v>
      </c>
      <c r="C14" s="193" t="s">
        <v>269</v>
      </c>
      <c r="D14" s="193">
        <v>1857</v>
      </c>
      <c r="E14" s="193" t="s">
        <v>239</v>
      </c>
      <c r="F14" s="193" t="s">
        <v>270</v>
      </c>
      <c r="G14" s="35" t="str">
        <f t="shared" si="4"/>
        <v>Nincs rögzítve!</v>
      </c>
      <c r="I14" s="153">
        <f t="shared" si="5"/>
        <v>0</v>
      </c>
      <c r="J14" s="154">
        <f>SUMIF(B_IV_1A!$F:$F,$C14,B_IV_1A!$N:$N)</f>
        <v>0</v>
      </c>
      <c r="K14" s="154">
        <f>SUMIF(B_IV_1A!$F:$F,$C14,B_IV_1A!$O:$O)</f>
        <v>0</v>
      </c>
      <c r="L14" s="154">
        <f>SUMIF(B_IV_1A!$F:$F,$C14,B_IV_1A!$P:$P)</f>
        <v>0</v>
      </c>
      <c r="N14" s="154">
        <f>SUMIF(B_IV_1A!$F:$F,$C14,B_IV_1A!S:S)</f>
        <v>0</v>
      </c>
      <c r="O14" s="154">
        <f>SUMIF(B_IV_1A!$F:$F,$C14,B_IV_1A!T:T)</f>
        <v>0</v>
      </c>
      <c r="P14" s="154">
        <f>SUMIF(B_IV_1A!$F:$F,$C14,B_IV_1A!U:U)</f>
        <v>0</v>
      </c>
      <c r="Q14" s="154">
        <f>SUMIF(B_IV_1A!$F:$F,$C14,B_IV_1A!V:V)</f>
        <v>0</v>
      </c>
      <c r="R14" s="154">
        <f>SUMIF(B_IV_1A!$F:$F,$C14,B_IV_1A!W:W)</f>
        <v>0</v>
      </c>
      <c r="S14" s="154">
        <f>SUMIF(B_IV_1A!$F:$F,$C14,B_IV_1A!X:X)</f>
        <v>0</v>
      </c>
      <c r="T14" s="154">
        <f>SUMIF(B_IV_1A!$F:$F,$C14,B_IV_1A!Y:Y)</f>
        <v>0</v>
      </c>
      <c r="U14" s="154">
        <f>SUMIF(B_IV_1A!$F:$F,$C14,B_IV_1A!Z:Z)</f>
        <v>0</v>
      </c>
      <c r="V14" s="154">
        <f>SUMIF(B_IV_1A!$F:$F,$C14,B_IV_1A!AA:AA)</f>
        <v>0</v>
      </c>
      <c r="W14" s="154">
        <f>SUMIF(B_IV_1A!$F:$F,$C14,B_IV_1A!AB:AB)</f>
        <v>0</v>
      </c>
      <c r="X14" s="161">
        <f>SUMIF(B_IV_1A!$F:$F,$C14,B_IV_1A!AC:AC)</f>
        <v>0</v>
      </c>
      <c r="Y14" s="36">
        <f t="shared" si="6"/>
        <v>0</v>
      </c>
      <c r="AA14" s="168">
        <f>SUMIF(B_IV_1A!$F:$F,$C14,B_IV_1A!AG:AG)</f>
        <v>0</v>
      </c>
      <c r="AB14" s="168">
        <f>SUMIF(B_IV_1A!$F:$F,$C14,B_IV_1A!AH:AH)</f>
        <v>0</v>
      </c>
      <c r="AC14" s="168">
        <f>SUMIF(B_IV_1A!$F:$F,$C14,B_IV_1A!AI:AI)</f>
        <v>0</v>
      </c>
      <c r="AD14" s="168">
        <f>SUMIF(B_IV_1A!$F:$F,$C14,B_IV_1A!AJ:AJ)</f>
        <v>0</v>
      </c>
      <c r="AE14" s="168">
        <f>SUMIF(B_IV_1A!$F:$F,$C14,B_IV_1A!AK:AK)</f>
        <v>0</v>
      </c>
      <c r="AF14" s="168">
        <f>SUMIF(B_IV_1A!$F:$F,$C14,B_IV_1A!AL:AL)</f>
        <v>0</v>
      </c>
      <c r="AG14" s="168">
        <f>SUMIF(B_IV_1A!$F:$F,$C14,B_IV_1A!AM:AM)</f>
        <v>0</v>
      </c>
      <c r="AH14" s="168">
        <f>SUMIF(B_IV_1A!$F:$F,$C14,B_IV_1A!AN:AN)</f>
        <v>0</v>
      </c>
      <c r="AI14" s="168">
        <f>SUMIF(B_IV_1A!$F:$F,$C14,B_IV_1A!AO:AO)</f>
        <v>0</v>
      </c>
      <c r="AJ14" s="168">
        <f>SUMIF(B_IV_1A!$F:$F,$C14,B_IV_1A!AP:AP)</f>
        <v>0</v>
      </c>
      <c r="AK14" s="168">
        <f>SUMIF(B_IV_1A!$F:$F,$C14,B_IV_1A!AQ:AQ)</f>
        <v>0</v>
      </c>
      <c r="AL14" s="36">
        <f t="shared" si="7"/>
        <v>0</v>
      </c>
      <c r="AR14" s="21" t="e">
        <f>INDEX(B_IV_1A!$G:$G,MATCH($C14,B_IV_1A!$F:$F,0))</f>
        <v>#N/A</v>
      </c>
      <c r="AS14" s="21">
        <f>COUNTIF(B_IV_1A!$AZ$3:$AZ$1499,$D14)</f>
        <v>0</v>
      </c>
      <c r="AT14" s="21">
        <f>SUMIF(B_IV_1A!$AZ$3:$AZ$1499,$D14,B_IV_1A!$CH$3:$CH$1499)</f>
        <v>0</v>
      </c>
      <c r="AU14" s="21">
        <f>SUMIF(B_IV_1A!$AZ:$AZ,$D14,B_IV_1A!$CI:$CI)</f>
        <v>0</v>
      </c>
      <c r="AV14" s="21">
        <f>SUMIF(B_IV_1A!$AZ:$AZ,$D14,B_IV_1A!$CI:$CI)</f>
        <v>0</v>
      </c>
    </row>
    <row r="15" spans="1:48" hidden="1" x14ac:dyDescent="0.25">
      <c r="A15" s="44">
        <v>366</v>
      </c>
      <c r="B15" s="193" t="s">
        <v>271</v>
      </c>
      <c r="C15" s="193" t="s">
        <v>272</v>
      </c>
      <c r="D15" s="193">
        <v>1858</v>
      </c>
      <c r="E15" s="193" t="s">
        <v>239</v>
      </c>
      <c r="F15" s="193" t="s">
        <v>273</v>
      </c>
      <c r="G15" s="35" t="str">
        <f t="shared" si="4"/>
        <v>Nincs rögzítve!</v>
      </c>
      <c r="I15" s="153">
        <f t="shared" si="5"/>
        <v>0</v>
      </c>
      <c r="J15" s="154">
        <f>SUMIF(B_IV_1A!$F:$F,$C15,B_IV_1A!$N:$N)</f>
        <v>0</v>
      </c>
      <c r="K15" s="154">
        <f>SUMIF(B_IV_1A!$F:$F,$C15,B_IV_1A!$O:$O)</f>
        <v>0</v>
      </c>
      <c r="L15" s="154">
        <f>SUMIF(B_IV_1A!$F:$F,$C15,B_IV_1A!$P:$P)</f>
        <v>0</v>
      </c>
      <c r="N15" s="154">
        <f>SUMIF(B_IV_1A!$F:$F,$C15,B_IV_1A!S:S)</f>
        <v>0</v>
      </c>
      <c r="O15" s="154">
        <f>SUMIF(B_IV_1A!$F:$F,$C15,B_IV_1A!T:T)</f>
        <v>0</v>
      </c>
      <c r="P15" s="154">
        <f>SUMIF(B_IV_1A!$F:$F,$C15,B_IV_1A!U:U)</f>
        <v>0</v>
      </c>
      <c r="Q15" s="154">
        <f>SUMIF(B_IV_1A!$F:$F,$C15,B_IV_1A!V:V)</f>
        <v>0</v>
      </c>
      <c r="R15" s="154">
        <f>SUMIF(B_IV_1A!$F:$F,$C15,B_IV_1A!W:W)</f>
        <v>0</v>
      </c>
      <c r="S15" s="154">
        <f>SUMIF(B_IV_1A!$F:$F,$C15,B_IV_1A!X:X)</f>
        <v>0</v>
      </c>
      <c r="T15" s="154">
        <f>SUMIF(B_IV_1A!$F:$F,$C15,B_IV_1A!Y:Y)</f>
        <v>0</v>
      </c>
      <c r="U15" s="154">
        <f>SUMIF(B_IV_1A!$F:$F,$C15,B_IV_1A!Z:Z)</f>
        <v>0</v>
      </c>
      <c r="V15" s="154">
        <f>SUMIF(B_IV_1A!$F:$F,$C15,B_IV_1A!AA:AA)</f>
        <v>0</v>
      </c>
      <c r="W15" s="154">
        <f>SUMIF(B_IV_1A!$F:$F,$C15,B_IV_1A!AB:AB)</f>
        <v>0</v>
      </c>
      <c r="X15" s="161">
        <f>SUMIF(B_IV_1A!$F:$F,$C15,B_IV_1A!AC:AC)</f>
        <v>0</v>
      </c>
      <c r="Y15" s="36">
        <f t="shared" si="6"/>
        <v>0</v>
      </c>
      <c r="AA15" s="168">
        <f>SUMIF(B_IV_1A!$F:$F,$C15,B_IV_1A!AG:AG)</f>
        <v>0</v>
      </c>
      <c r="AB15" s="168">
        <f>SUMIF(B_IV_1A!$F:$F,$C15,B_IV_1A!AH:AH)</f>
        <v>0</v>
      </c>
      <c r="AC15" s="168">
        <f>SUMIF(B_IV_1A!$F:$F,$C15,B_IV_1A!AI:AI)</f>
        <v>0</v>
      </c>
      <c r="AD15" s="168">
        <f>SUMIF(B_IV_1A!$F:$F,$C15,B_IV_1A!AJ:AJ)</f>
        <v>0</v>
      </c>
      <c r="AE15" s="168">
        <f>SUMIF(B_IV_1A!$F:$F,$C15,B_IV_1A!AK:AK)</f>
        <v>0</v>
      </c>
      <c r="AF15" s="168">
        <f>SUMIF(B_IV_1A!$F:$F,$C15,B_IV_1A!AL:AL)</f>
        <v>0</v>
      </c>
      <c r="AG15" s="168">
        <f>SUMIF(B_IV_1A!$F:$F,$C15,B_IV_1A!AM:AM)</f>
        <v>0</v>
      </c>
      <c r="AH15" s="168">
        <f>SUMIF(B_IV_1A!$F:$F,$C15,B_IV_1A!AN:AN)</f>
        <v>0</v>
      </c>
      <c r="AI15" s="168">
        <f>SUMIF(B_IV_1A!$F:$F,$C15,B_IV_1A!AO:AO)</f>
        <v>0</v>
      </c>
      <c r="AJ15" s="168">
        <f>SUMIF(B_IV_1A!$F:$F,$C15,B_IV_1A!AP:AP)</f>
        <v>0</v>
      </c>
      <c r="AK15" s="168">
        <f>SUMIF(B_IV_1A!$F:$F,$C15,B_IV_1A!AQ:AQ)</f>
        <v>0</v>
      </c>
      <c r="AL15" s="36">
        <f t="shared" si="7"/>
        <v>0</v>
      </c>
      <c r="AR15" s="21" t="e">
        <f>INDEX(B_IV_1A!$G:$G,MATCH($C15,B_IV_1A!$F:$F,0))</f>
        <v>#N/A</v>
      </c>
      <c r="AS15" s="21">
        <f>COUNTIF(B_IV_1A!$AZ$3:$AZ$1499,$D15)</f>
        <v>0</v>
      </c>
      <c r="AT15" s="21">
        <f>SUMIF(B_IV_1A!$AZ$3:$AZ$1499,$D15,B_IV_1A!$CH$3:$CH$1499)</f>
        <v>0</v>
      </c>
      <c r="AU15" s="21">
        <f>SUMIF(B_IV_1A!$AZ:$AZ,$D15,B_IV_1A!$CI:$CI)</f>
        <v>0</v>
      </c>
      <c r="AV15" s="21">
        <f>SUMIF(B_IV_1A!$AZ:$AZ,$D15,B_IV_1A!$CI:$CI)</f>
        <v>0</v>
      </c>
    </row>
    <row r="16" spans="1:48" hidden="1" x14ac:dyDescent="0.25">
      <c r="A16" s="44">
        <v>367</v>
      </c>
      <c r="B16" s="193" t="s">
        <v>274</v>
      </c>
      <c r="C16" s="193" t="s">
        <v>275</v>
      </c>
      <c r="D16" s="193">
        <v>1859</v>
      </c>
      <c r="E16" s="193" t="s">
        <v>239</v>
      </c>
      <c r="F16" s="193" t="s">
        <v>276</v>
      </c>
      <c r="G16" s="35" t="str">
        <f t="shared" si="4"/>
        <v>Nincs rögzítve!</v>
      </c>
      <c r="I16" s="153">
        <f t="shared" si="5"/>
        <v>0</v>
      </c>
      <c r="J16" s="154">
        <f>SUMIF(B_IV_1A!$F:$F,$C16,B_IV_1A!$N:$N)</f>
        <v>0</v>
      </c>
      <c r="K16" s="154">
        <f>SUMIF(B_IV_1A!$F:$F,$C16,B_IV_1A!$O:$O)</f>
        <v>0</v>
      </c>
      <c r="L16" s="154">
        <f>SUMIF(B_IV_1A!$F:$F,$C16,B_IV_1A!$P:$P)</f>
        <v>0</v>
      </c>
      <c r="N16" s="154">
        <f>SUMIF(B_IV_1A!$F:$F,$C16,B_IV_1A!S:S)</f>
        <v>0</v>
      </c>
      <c r="O16" s="154">
        <f>SUMIF(B_IV_1A!$F:$F,$C16,B_IV_1A!T:T)</f>
        <v>0</v>
      </c>
      <c r="P16" s="154">
        <f>SUMIF(B_IV_1A!$F:$F,$C16,B_IV_1A!U:U)</f>
        <v>0</v>
      </c>
      <c r="Q16" s="154">
        <f>SUMIF(B_IV_1A!$F:$F,$C16,B_IV_1A!V:V)</f>
        <v>0</v>
      </c>
      <c r="R16" s="154">
        <f>SUMIF(B_IV_1A!$F:$F,$C16,B_IV_1A!W:W)</f>
        <v>0</v>
      </c>
      <c r="S16" s="154">
        <f>SUMIF(B_IV_1A!$F:$F,$C16,B_IV_1A!X:X)</f>
        <v>0</v>
      </c>
      <c r="T16" s="154">
        <f>SUMIF(B_IV_1A!$F:$F,$C16,B_IV_1A!Y:Y)</f>
        <v>0</v>
      </c>
      <c r="U16" s="154">
        <f>SUMIF(B_IV_1A!$F:$F,$C16,B_IV_1A!Z:Z)</f>
        <v>0</v>
      </c>
      <c r="V16" s="154">
        <f>SUMIF(B_IV_1A!$F:$F,$C16,B_IV_1A!AA:AA)</f>
        <v>0</v>
      </c>
      <c r="W16" s="154">
        <f>SUMIF(B_IV_1A!$F:$F,$C16,B_IV_1A!AB:AB)</f>
        <v>0</v>
      </c>
      <c r="X16" s="161">
        <f>SUMIF(B_IV_1A!$F:$F,$C16,B_IV_1A!AC:AC)</f>
        <v>0</v>
      </c>
      <c r="Y16" s="36">
        <f t="shared" si="6"/>
        <v>0</v>
      </c>
      <c r="AA16" s="168">
        <f>SUMIF(B_IV_1A!$F:$F,$C16,B_IV_1A!AG:AG)</f>
        <v>0</v>
      </c>
      <c r="AB16" s="168">
        <f>SUMIF(B_IV_1A!$F:$F,$C16,B_IV_1A!AH:AH)</f>
        <v>0</v>
      </c>
      <c r="AC16" s="168">
        <f>SUMIF(B_IV_1A!$F:$F,$C16,B_IV_1A!AI:AI)</f>
        <v>0</v>
      </c>
      <c r="AD16" s="168">
        <f>SUMIF(B_IV_1A!$F:$F,$C16,B_IV_1A!AJ:AJ)</f>
        <v>0</v>
      </c>
      <c r="AE16" s="168">
        <f>SUMIF(B_IV_1A!$F:$F,$C16,B_IV_1A!AK:AK)</f>
        <v>0</v>
      </c>
      <c r="AF16" s="168">
        <f>SUMIF(B_IV_1A!$F:$F,$C16,B_IV_1A!AL:AL)</f>
        <v>0</v>
      </c>
      <c r="AG16" s="168">
        <f>SUMIF(B_IV_1A!$F:$F,$C16,B_IV_1A!AM:AM)</f>
        <v>0</v>
      </c>
      <c r="AH16" s="168">
        <f>SUMIF(B_IV_1A!$F:$F,$C16,B_IV_1A!AN:AN)</f>
        <v>0</v>
      </c>
      <c r="AI16" s="168">
        <f>SUMIF(B_IV_1A!$F:$F,$C16,B_IV_1A!AO:AO)</f>
        <v>0</v>
      </c>
      <c r="AJ16" s="168">
        <f>SUMIF(B_IV_1A!$F:$F,$C16,B_IV_1A!AP:AP)</f>
        <v>0</v>
      </c>
      <c r="AK16" s="168">
        <f>SUMIF(B_IV_1A!$F:$F,$C16,B_IV_1A!AQ:AQ)</f>
        <v>0</v>
      </c>
      <c r="AL16" s="36">
        <f t="shared" si="7"/>
        <v>0</v>
      </c>
      <c r="AR16" s="21" t="e">
        <f>INDEX(B_IV_1A!$G:$G,MATCH($C16,B_IV_1A!$F:$F,0))</f>
        <v>#N/A</v>
      </c>
      <c r="AS16" s="21">
        <f>COUNTIF(B_IV_1A!$AZ$3:$AZ$1499,$D16)</f>
        <v>0</v>
      </c>
      <c r="AT16" s="21">
        <f>SUMIF(B_IV_1A!$AZ$3:$AZ$1499,$D16,B_IV_1A!$CH$3:$CH$1499)</f>
        <v>0</v>
      </c>
      <c r="AU16" s="21">
        <f>SUMIF(B_IV_1A!$AZ:$AZ,$D16,B_IV_1A!$CI:$CI)</f>
        <v>0</v>
      </c>
      <c r="AV16" s="21">
        <f>SUMIF(B_IV_1A!$AZ:$AZ,$D16,B_IV_1A!$CI:$CI)</f>
        <v>0</v>
      </c>
    </row>
    <row r="17" spans="1:48" hidden="1" x14ac:dyDescent="0.25">
      <c r="A17" s="44">
        <v>368</v>
      </c>
      <c r="B17" s="193" t="s">
        <v>277</v>
      </c>
      <c r="C17" s="193" t="s">
        <v>278</v>
      </c>
      <c r="D17" s="193">
        <v>1860</v>
      </c>
      <c r="E17" s="193" t="s">
        <v>239</v>
      </c>
      <c r="F17" s="193" t="s">
        <v>279</v>
      </c>
      <c r="G17" s="35" t="str">
        <f t="shared" si="4"/>
        <v>Nincs rögzítve!</v>
      </c>
      <c r="I17" s="153">
        <f t="shared" si="5"/>
        <v>0</v>
      </c>
      <c r="J17" s="154">
        <f>SUMIF(B_IV_1A!$F:$F,$C17,B_IV_1A!$N:$N)</f>
        <v>0</v>
      </c>
      <c r="K17" s="154">
        <f>SUMIF(B_IV_1A!$F:$F,$C17,B_IV_1A!$O:$O)</f>
        <v>0</v>
      </c>
      <c r="L17" s="154">
        <f>SUMIF(B_IV_1A!$F:$F,$C17,B_IV_1A!$P:$P)</f>
        <v>0</v>
      </c>
      <c r="N17" s="154">
        <f>SUMIF(B_IV_1A!$F:$F,$C17,B_IV_1A!S:S)</f>
        <v>0</v>
      </c>
      <c r="O17" s="154">
        <f>SUMIF(B_IV_1A!$F:$F,$C17,B_IV_1A!T:T)</f>
        <v>0</v>
      </c>
      <c r="P17" s="154">
        <f>SUMIF(B_IV_1A!$F:$F,$C17,B_IV_1A!U:U)</f>
        <v>0</v>
      </c>
      <c r="Q17" s="154">
        <f>SUMIF(B_IV_1A!$F:$F,$C17,B_IV_1A!V:V)</f>
        <v>0</v>
      </c>
      <c r="R17" s="154">
        <f>SUMIF(B_IV_1A!$F:$F,$C17,B_IV_1A!W:W)</f>
        <v>0</v>
      </c>
      <c r="S17" s="154">
        <f>SUMIF(B_IV_1A!$F:$F,$C17,B_IV_1A!X:X)</f>
        <v>0</v>
      </c>
      <c r="T17" s="154">
        <f>SUMIF(B_IV_1A!$F:$F,$C17,B_IV_1A!Y:Y)</f>
        <v>0</v>
      </c>
      <c r="U17" s="154">
        <f>SUMIF(B_IV_1A!$F:$F,$C17,B_IV_1A!Z:Z)</f>
        <v>0</v>
      </c>
      <c r="V17" s="154">
        <f>SUMIF(B_IV_1A!$F:$F,$C17,B_IV_1A!AA:AA)</f>
        <v>0</v>
      </c>
      <c r="W17" s="154">
        <f>SUMIF(B_IV_1A!$F:$F,$C17,B_IV_1A!AB:AB)</f>
        <v>0</v>
      </c>
      <c r="X17" s="161">
        <f>SUMIF(B_IV_1A!$F:$F,$C17,B_IV_1A!AC:AC)</f>
        <v>0</v>
      </c>
      <c r="Y17" s="36">
        <f t="shared" si="6"/>
        <v>0</v>
      </c>
      <c r="AA17" s="168">
        <f>SUMIF(B_IV_1A!$F:$F,$C17,B_IV_1A!AG:AG)</f>
        <v>0</v>
      </c>
      <c r="AB17" s="168">
        <f>SUMIF(B_IV_1A!$F:$F,$C17,B_IV_1A!AH:AH)</f>
        <v>0</v>
      </c>
      <c r="AC17" s="168">
        <f>SUMIF(B_IV_1A!$F:$F,$C17,B_IV_1A!AI:AI)</f>
        <v>0</v>
      </c>
      <c r="AD17" s="168">
        <f>SUMIF(B_IV_1A!$F:$F,$C17,B_IV_1A!AJ:AJ)</f>
        <v>0</v>
      </c>
      <c r="AE17" s="168">
        <f>SUMIF(B_IV_1A!$F:$F,$C17,B_IV_1A!AK:AK)</f>
        <v>0</v>
      </c>
      <c r="AF17" s="168">
        <f>SUMIF(B_IV_1A!$F:$F,$C17,B_IV_1A!AL:AL)</f>
        <v>0</v>
      </c>
      <c r="AG17" s="168">
        <f>SUMIF(B_IV_1A!$F:$F,$C17,B_IV_1A!AM:AM)</f>
        <v>0</v>
      </c>
      <c r="AH17" s="168">
        <f>SUMIF(B_IV_1A!$F:$F,$C17,B_IV_1A!AN:AN)</f>
        <v>0</v>
      </c>
      <c r="AI17" s="168">
        <f>SUMIF(B_IV_1A!$F:$F,$C17,B_IV_1A!AO:AO)</f>
        <v>0</v>
      </c>
      <c r="AJ17" s="168">
        <f>SUMIF(B_IV_1A!$F:$F,$C17,B_IV_1A!AP:AP)</f>
        <v>0</v>
      </c>
      <c r="AK17" s="168">
        <f>SUMIF(B_IV_1A!$F:$F,$C17,B_IV_1A!AQ:AQ)</f>
        <v>0</v>
      </c>
      <c r="AL17" s="36">
        <f t="shared" si="7"/>
        <v>0</v>
      </c>
      <c r="AR17" s="21" t="e">
        <f>INDEX(B_IV_1A!$G:$G,MATCH($C17,B_IV_1A!$F:$F,0))</f>
        <v>#N/A</v>
      </c>
      <c r="AS17" s="21">
        <f>COUNTIF(B_IV_1A!$AZ$3:$AZ$1499,$D17)</f>
        <v>0</v>
      </c>
      <c r="AT17" s="21">
        <f>SUMIF(B_IV_1A!$AZ$3:$AZ$1499,$D17,B_IV_1A!$CH$3:$CH$1499)</f>
        <v>0</v>
      </c>
      <c r="AU17" s="21">
        <f>SUMIF(B_IV_1A!$AZ:$AZ,$D17,B_IV_1A!$CI:$CI)</f>
        <v>0</v>
      </c>
      <c r="AV17" s="21">
        <f>SUMIF(B_IV_1A!$AZ:$AZ,$D17,B_IV_1A!$CI:$CI)</f>
        <v>0</v>
      </c>
    </row>
    <row r="18" spans="1:48" hidden="1" x14ac:dyDescent="0.25">
      <c r="A18" s="44">
        <v>371</v>
      </c>
      <c r="B18" s="193" t="s">
        <v>280</v>
      </c>
      <c r="C18" s="193" t="s">
        <v>281</v>
      </c>
      <c r="D18" s="193">
        <v>1863</v>
      </c>
      <c r="E18" s="193" t="s">
        <v>239</v>
      </c>
      <c r="F18" s="193" t="s">
        <v>282</v>
      </c>
      <c r="G18" s="35" t="str">
        <f t="shared" si="4"/>
        <v>Nincs rögzítve!</v>
      </c>
      <c r="I18" s="153">
        <f t="shared" si="5"/>
        <v>0</v>
      </c>
      <c r="J18" s="154">
        <f>SUMIF(B_IV_1A!$F:$F,$C18,B_IV_1A!$N:$N)</f>
        <v>0</v>
      </c>
      <c r="K18" s="154">
        <f>SUMIF(B_IV_1A!$F:$F,$C18,B_IV_1A!$O:$O)</f>
        <v>0</v>
      </c>
      <c r="L18" s="154">
        <f>SUMIF(B_IV_1A!$F:$F,$C18,B_IV_1A!$P:$P)</f>
        <v>0</v>
      </c>
      <c r="N18" s="154">
        <f>SUMIF(B_IV_1A!$F:$F,$C18,B_IV_1A!S:S)</f>
        <v>0</v>
      </c>
      <c r="O18" s="154">
        <f>SUMIF(B_IV_1A!$F:$F,$C18,B_IV_1A!T:T)</f>
        <v>0</v>
      </c>
      <c r="P18" s="154">
        <f>SUMIF(B_IV_1A!$F:$F,$C18,B_IV_1A!U:U)</f>
        <v>0</v>
      </c>
      <c r="Q18" s="154">
        <f>SUMIF(B_IV_1A!$F:$F,$C18,B_IV_1A!V:V)</f>
        <v>0</v>
      </c>
      <c r="R18" s="154">
        <f>SUMIF(B_IV_1A!$F:$F,$C18,B_IV_1A!W:W)</f>
        <v>0</v>
      </c>
      <c r="S18" s="154">
        <f>SUMIF(B_IV_1A!$F:$F,$C18,B_IV_1A!X:X)</f>
        <v>0</v>
      </c>
      <c r="T18" s="154">
        <f>SUMIF(B_IV_1A!$F:$F,$C18,B_IV_1A!Y:Y)</f>
        <v>0</v>
      </c>
      <c r="U18" s="154">
        <f>SUMIF(B_IV_1A!$F:$F,$C18,B_IV_1A!Z:Z)</f>
        <v>0</v>
      </c>
      <c r="V18" s="154">
        <f>SUMIF(B_IV_1A!$F:$F,$C18,B_IV_1A!AA:AA)</f>
        <v>0</v>
      </c>
      <c r="W18" s="154">
        <f>SUMIF(B_IV_1A!$F:$F,$C18,B_IV_1A!AB:AB)</f>
        <v>0</v>
      </c>
      <c r="X18" s="161">
        <f>SUMIF(B_IV_1A!$F:$F,$C18,B_IV_1A!AC:AC)</f>
        <v>0</v>
      </c>
      <c r="Y18" s="36">
        <f t="shared" si="6"/>
        <v>0</v>
      </c>
      <c r="AA18" s="168">
        <f>SUMIF(B_IV_1A!$F:$F,$C18,B_IV_1A!AG:AG)</f>
        <v>0</v>
      </c>
      <c r="AB18" s="168">
        <f>SUMIF(B_IV_1A!$F:$F,$C18,B_IV_1A!AH:AH)</f>
        <v>0</v>
      </c>
      <c r="AC18" s="168">
        <f>SUMIF(B_IV_1A!$F:$F,$C18,B_IV_1A!AI:AI)</f>
        <v>0</v>
      </c>
      <c r="AD18" s="168">
        <f>SUMIF(B_IV_1A!$F:$F,$C18,B_IV_1A!AJ:AJ)</f>
        <v>0</v>
      </c>
      <c r="AE18" s="168">
        <f>SUMIF(B_IV_1A!$F:$F,$C18,B_IV_1A!AK:AK)</f>
        <v>0</v>
      </c>
      <c r="AF18" s="168">
        <f>SUMIF(B_IV_1A!$F:$F,$C18,B_IV_1A!AL:AL)</f>
        <v>0</v>
      </c>
      <c r="AG18" s="168">
        <f>SUMIF(B_IV_1A!$F:$F,$C18,B_IV_1A!AM:AM)</f>
        <v>0</v>
      </c>
      <c r="AH18" s="168">
        <f>SUMIF(B_IV_1A!$F:$F,$C18,B_IV_1A!AN:AN)</f>
        <v>0</v>
      </c>
      <c r="AI18" s="168">
        <f>SUMIF(B_IV_1A!$F:$F,$C18,B_IV_1A!AO:AO)</f>
        <v>0</v>
      </c>
      <c r="AJ18" s="168">
        <f>SUMIF(B_IV_1A!$F:$F,$C18,B_IV_1A!AP:AP)</f>
        <v>0</v>
      </c>
      <c r="AK18" s="168">
        <f>SUMIF(B_IV_1A!$F:$F,$C18,B_IV_1A!AQ:AQ)</f>
        <v>0</v>
      </c>
      <c r="AL18" s="36">
        <f t="shared" si="7"/>
        <v>0</v>
      </c>
      <c r="AR18" s="21" t="e">
        <f>INDEX(B_IV_1A!$G:$G,MATCH($C18,B_IV_1A!$F:$F,0))</f>
        <v>#N/A</v>
      </c>
      <c r="AS18" s="21">
        <f>COUNTIF(B_IV_1A!$AZ$3:$AZ$1499,$D18)</f>
        <v>0</v>
      </c>
      <c r="AT18" s="21">
        <f>SUMIF(B_IV_1A!$AZ$3:$AZ$1499,$D18,B_IV_1A!$CH$3:$CH$1499)</f>
        <v>0</v>
      </c>
      <c r="AU18" s="21">
        <f>SUMIF(B_IV_1A!$AZ:$AZ,$D18,B_IV_1A!$CI:$CI)</f>
        <v>0</v>
      </c>
      <c r="AV18" s="21">
        <f>SUMIF(B_IV_1A!$AZ:$AZ,$D18,B_IV_1A!$CI:$CI)</f>
        <v>0</v>
      </c>
    </row>
    <row r="19" spans="1:48" hidden="1" x14ac:dyDescent="0.25">
      <c r="A19" s="44">
        <v>372</v>
      </c>
      <c r="B19" s="193" t="s">
        <v>283</v>
      </c>
      <c r="C19" s="193" t="s">
        <v>284</v>
      </c>
      <c r="D19" s="193">
        <v>1864</v>
      </c>
      <c r="E19" s="193" t="s">
        <v>239</v>
      </c>
      <c r="F19" s="193" t="s">
        <v>285</v>
      </c>
      <c r="G19" s="35" t="str">
        <f t="shared" si="4"/>
        <v>Nincs rögzítve!</v>
      </c>
      <c r="I19" s="153">
        <f t="shared" si="5"/>
        <v>0</v>
      </c>
      <c r="J19" s="154">
        <f>SUMIF(B_IV_1A!$F:$F,$C19,B_IV_1A!$N:$N)</f>
        <v>0</v>
      </c>
      <c r="K19" s="154">
        <f>SUMIF(B_IV_1A!$F:$F,$C19,B_IV_1A!$O:$O)</f>
        <v>0</v>
      </c>
      <c r="L19" s="154">
        <f>SUMIF(B_IV_1A!$F:$F,$C19,B_IV_1A!$P:$P)</f>
        <v>0</v>
      </c>
      <c r="N19" s="154">
        <f>SUMIF(B_IV_1A!$F:$F,$C19,B_IV_1A!S:S)</f>
        <v>0</v>
      </c>
      <c r="O19" s="154">
        <f>SUMIF(B_IV_1A!$F:$F,$C19,B_IV_1A!T:T)</f>
        <v>0</v>
      </c>
      <c r="P19" s="154">
        <f>SUMIF(B_IV_1A!$F:$F,$C19,B_IV_1A!U:U)</f>
        <v>0</v>
      </c>
      <c r="Q19" s="154">
        <f>SUMIF(B_IV_1A!$F:$F,$C19,B_IV_1A!V:V)</f>
        <v>0</v>
      </c>
      <c r="R19" s="154">
        <f>SUMIF(B_IV_1A!$F:$F,$C19,B_IV_1A!W:W)</f>
        <v>0</v>
      </c>
      <c r="S19" s="154">
        <f>SUMIF(B_IV_1A!$F:$F,$C19,B_IV_1A!X:X)</f>
        <v>0</v>
      </c>
      <c r="T19" s="154">
        <f>SUMIF(B_IV_1A!$F:$F,$C19,B_IV_1A!Y:Y)</f>
        <v>0</v>
      </c>
      <c r="U19" s="154">
        <f>SUMIF(B_IV_1A!$F:$F,$C19,B_IV_1A!Z:Z)</f>
        <v>0</v>
      </c>
      <c r="V19" s="154">
        <f>SUMIF(B_IV_1A!$F:$F,$C19,B_IV_1A!AA:AA)</f>
        <v>0</v>
      </c>
      <c r="W19" s="154">
        <f>SUMIF(B_IV_1A!$F:$F,$C19,B_IV_1A!AB:AB)</f>
        <v>0</v>
      </c>
      <c r="X19" s="161">
        <f>SUMIF(B_IV_1A!$F:$F,$C19,B_IV_1A!AC:AC)</f>
        <v>0</v>
      </c>
      <c r="Y19" s="36">
        <f t="shared" si="6"/>
        <v>0</v>
      </c>
      <c r="AA19" s="168">
        <f>SUMIF(B_IV_1A!$F:$F,$C19,B_IV_1A!AG:AG)</f>
        <v>0</v>
      </c>
      <c r="AB19" s="168">
        <f>SUMIF(B_IV_1A!$F:$F,$C19,B_IV_1A!AH:AH)</f>
        <v>0</v>
      </c>
      <c r="AC19" s="168">
        <f>SUMIF(B_IV_1A!$F:$F,$C19,B_IV_1A!AI:AI)</f>
        <v>0</v>
      </c>
      <c r="AD19" s="168">
        <f>SUMIF(B_IV_1A!$F:$F,$C19,B_IV_1A!AJ:AJ)</f>
        <v>0</v>
      </c>
      <c r="AE19" s="168">
        <f>SUMIF(B_IV_1A!$F:$F,$C19,B_IV_1A!AK:AK)</f>
        <v>0</v>
      </c>
      <c r="AF19" s="168">
        <f>SUMIF(B_IV_1A!$F:$F,$C19,B_IV_1A!AL:AL)</f>
        <v>0</v>
      </c>
      <c r="AG19" s="168">
        <f>SUMIF(B_IV_1A!$F:$F,$C19,B_IV_1A!AM:AM)</f>
        <v>0</v>
      </c>
      <c r="AH19" s="168">
        <f>SUMIF(B_IV_1A!$F:$F,$C19,B_IV_1A!AN:AN)</f>
        <v>0</v>
      </c>
      <c r="AI19" s="168">
        <f>SUMIF(B_IV_1A!$F:$F,$C19,B_IV_1A!AO:AO)</f>
        <v>0</v>
      </c>
      <c r="AJ19" s="168">
        <f>SUMIF(B_IV_1A!$F:$F,$C19,B_IV_1A!AP:AP)</f>
        <v>0</v>
      </c>
      <c r="AK19" s="168">
        <f>SUMIF(B_IV_1A!$F:$F,$C19,B_IV_1A!AQ:AQ)</f>
        <v>0</v>
      </c>
      <c r="AL19" s="36">
        <f t="shared" si="7"/>
        <v>0</v>
      </c>
      <c r="AR19" s="21" t="e">
        <f>INDEX(B_IV_1A!$G:$G,MATCH($C19,B_IV_1A!$F:$F,0))</f>
        <v>#N/A</v>
      </c>
      <c r="AS19" s="21">
        <f>COUNTIF(B_IV_1A!$AZ$3:$AZ$1499,$D19)</f>
        <v>0</v>
      </c>
      <c r="AT19" s="21">
        <f>SUMIF(B_IV_1A!$AZ$3:$AZ$1499,$D19,B_IV_1A!$CH$3:$CH$1499)</f>
        <v>0</v>
      </c>
      <c r="AU19" s="21">
        <f>SUMIF(B_IV_1A!$AZ:$AZ,$D19,B_IV_1A!$CI:$CI)</f>
        <v>0</v>
      </c>
      <c r="AV19" s="21">
        <f>SUMIF(B_IV_1A!$AZ:$AZ,$D19,B_IV_1A!$CI:$CI)</f>
        <v>0</v>
      </c>
    </row>
    <row r="20" spans="1:48" hidden="1" x14ac:dyDescent="0.25">
      <c r="A20" s="44">
        <v>373</v>
      </c>
      <c r="B20" s="193" t="s">
        <v>286</v>
      </c>
      <c r="C20" s="193" t="s">
        <v>287</v>
      </c>
      <c r="D20" s="193">
        <v>1865</v>
      </c>
      <c r="E20" s="193" t="s">
        <v>239</v>
      </c>
      <c r="F20" s="193" t="s">
        <v>288</v>
      </c>
      <c r="G20" s="35" t="str">
        <f t="shared" si="4"/>
        <v>Nincs rögzítve!</v>
      </c>
      <c r="I20" s="153">
        <f t="shared" si="5"/>
        <v>0</v>
      </c>
      <c r="J20" s="154">
        <f>SUMIF(B_IV_1A!$F:$F,$C20,B_IV_1A!$N:$N)</f>
        <v>0</v>
      </c>
      <c r="K20" s="154">
        <f>SUMIF(B_IV_1A!$F:$F,$C20,B_IV_1A!$O:$O)</f>
        <v>0</v>
      </c>
      <c r="L20" s="154">
        <f>SUMIF(B_IV_1A!$F:$F,$C20,B_IV_1A!$P:$P)</f>
        <v>0</v>
      </c>
      <c r="N20" s="154">
        <f>SUMIF(B_IV_1A!$F:$F,$C20,B_IV_1A!S:S)</f>
        <v>0</v>
      </c>
      <c r="O20" s="154">
        <f>SUMIF(B_IV_1A!$F:$F,$C20,B_IV_1A!T:T)</f>
        <v>0</v>
      </c>
      <c r="P20" s="154">
        <f>SUMIF(B_IV_1A!$F:$F,$C20,B_IV_1A!U:U)</f>
        <v>0</v>
      </c>
      <c r="Q20" s="154">
        <f>SUMIF(B_IV_1A!$F:$F,$C20,B_IV_1A!V:V)</f>
        <v>0</v>
      </c>
      <c r="R20" s="154">
        <f>SUMIF(B_IV_1A!$F:$F,$C20,B_IV_1A!W:W)</f>
        <v>0</v>
      </c>
      <c r="S20" s="154">
        <f>SUMIF(B_IV_1A!$F:$F,$C20,B_IV_1A!X:X)</f>
        <v>0</v>
      </c>
      <c r="T20" s="154">
        <f>SUMIF(B_IV_1A!$F:$F,$C20,B_IV_1A!Y:Y)</f>
        <v>0</v>
      </c>
      <c r="U20" s="154">
        <f>SUMIF(B_IV_1A!$F:$F,$C20,B_IV_1A!Z:Z)</f>
        <v>0</v>
      </c>
      <c r="V20" s="154">
        <f>SUMIF(B_IV_1A!$F:$F,$C20,B_IV_1A!AA:AA)</f>
        <v>0</v>
      </c>
      <c r="W20" s="154">
        <f>SUMIF(B_IV_1A!$F:$F,$C20,B_IV_1A!AB:AB)</f>
        <v>0</v>
      </c>
      <c r="X20" s="161">
        <f>SUMIF(B_IV_1A!$F:$F,$C20,B_IV_1A!AC:AC)</f>
        <v>0</v>
      </c>
      <c r="Y20" s="36">
        <f t="shared" si="6"/>
        <v>0</v>
      </c>
      <c r="AA20" s="168">
        <f>SUMIF(B_IV_1A!$F:$F,$C20,B_IV_1A!AG:AG)</f>
        <v>0</v>
      </c>
      <c r="AB20" s="168">
        <f>SUMIF(B_IV_1A!$F:$F,$C20,B_IV_1A!AH:AH)</f>
        <v>0</v>
      </c>
      <c r="AC20" s="168">
        <f>SUMIF(B_IV_1A!$F:$F,$C20,B_IV_1A!AI:AI)</f>
        <v>0</v>
      </c>
      <c r="AD20" s="168">
        <f>SUMIF(B_IV_1A!$F:$F,$C20,B_IV_1A!AJ:AJ)</f>
        <v>0</v>
      </c>
      <c r="AE20" s="168">
        <f>SUMIF(B_IV_1A!$F:$F,$C20,B_IV_1A!AK:AK)</f>
        <v>0</v>
      </c>
      <c r="AF20" s="168">
        <f>SUMIF(B_IV_1A!$F:$F,$C20,B_IV_1A!AL:AL)</f>
        <v>0</v>
      </c>
      <c r="AG20" s="168">
        <f>SUMIF(B_IV_1A!$F:$F,$C20,B_IV_1A!AM:AM)</f>
        <v>0</v>
      </c>
      <c r="AH20" s="168">
        <f>SUMIF(B_IV_1A!$F:$F,$C20,B_IV_1A!AN:AN)</f>
        <v>0</v>
      </c>
      <c r="AI20" s="168">
        <f>SUMIF(B_IV_1A!$F:$F,$C20,B_IV_1A!AO:AO)</f>
        <v>0</v>
      </c>
      <c r="AJ20" s="168">
        <f>SUMIF(B_IV_1A!$F:$F,$C20,B_IV_1A!AP:AP)</f>
        <v>0</v>
      </c>
      <c r="AK20" s="168">
        <f>SUMIF(B_IV_1A!$F:$F,$C20,B_IV_1A!AQ:AQ)</f>
        <v>0</v>
      </c>
      <c r="AL20" s="36">
        <f t="shared" si="7"/>
        <v>0</v>
      </c>
      <c r="AR20" s="21" t="e">
        <f>INDEX(B_IV_1A!$G:$G,MATCH($C20,B_IV_1A!$F:$F,0))</f>
        <v>#N/A</v>
      </c>
      <c r="AS20" s="21">
        <f>COUNTIF(B_IV_1A!$AZ$3:$AZ$1499,$D20)</f>
        <v>0</v>
      </c>
      <c r="AT20" s="21">
        <f>SUMIF(B_IV_1A!$AZ$3:$AZ$1499,$D20,B_IV_1A!$CH$3:$CH$1499)</f>
        <v>0</v>
      </c>
      <c r="AU20" s="21">
        <f>SUMIF(B_IV_1A!$AZ:$AZ,$D20,B_IV_1A!$CI:$CI)</f>
        <v>0</v>
      </c>
      <c r="AV20" s="21">
        <f>SUMIF(B_IV_1A!$AZ:$AZ,$D20,B_IV_1A!$CI:$CI)</f>
        <v>0</v>
      </c>
    </row>
    <row r="21" spans="1:48" hidden="1" x14ac:dyDescent="0.25">
      <c r="A21" s="44">
        <v>374</v>
      </c>
      <c r="B21" s="193" t="s">
        <v>289</v>
      </c>
      <c r="C21" s="193" t="s">
        <v>290</v>
      </c>
      <c r="D21" s="193">
        <v>1866</v>
      </c>
      <c r="E21" s="193" t="s">
        <v>239</v>
      </c>
      <c r="F21" s="193" t="s">
        <v>291</v>
      </c>
      <c r="G21" s="35" t="str">
        <f t="shared" si="4"/>
        <v>Nincs rögzítve!</v>
      </c>
      <c r="I21" s="153">
        <f t="shared" si="5"/>
        <v>0</v>
      </c>
      <c r="J21" s="154">
        <f>SUMIF(B_IV_1A!$F:$F,$C21,B_IV_1A!$N:$N)</f>
        <v>0</v>
      </c>
      <c r="K21" s="154">
        <f>SUMIF(B_IV_1A!$F:$F,$C21,B_IV_1A!$O:$O)</f>
        <v>0</v>
      </c>
      <c r="L21" s="154">
        <f>SUMIF(B_IV_1A!$F:$F,$C21,B_IV_1A!$P:$P)</f>
        <v>0</v>
      </c>
      <c r="N21" s="154">
        <f>SUMIF(B_IV_1A!$F:$F,$C21,B_IV_1A!S:S)</f>
        <v>0</v>
      </c>
      <c r="O21" s="154">
        <f>SUMIF(B_IV_1A!$F:$F,$C21,B_IV_1A!T:T)</f>
        <v>0</v>
      </c>
      <c r="P21" s="154">
        <f>SUMIF(B_IV_1A!$F:$F,$C21,B_IV_1A!U:U)</f>
        <v>0</v>
      </c>
      <c r="Q21" s="154">
        <f>SUMIF(B_IV_1A!$F:$F,$C21,B_IV_1A!V:V)</f>
        <v>0</v>
      </c>
      <c r="R21" s="154">
        <f>SUMIF(B_IV_1A!$F:$F,$C21,B_IV_1A!W:W)</f>
        <v>0</v>
      </c>
      <c r="S21" s="154">
        <f>SUMIF(B_IV_1A!$F:$F,$C21,B_IV_1A!X:X)</f>
        <v>0</v>
      </c>
      <c r="T21" s="154">
        <f>SUMIF(B_IV_1A!$F:$F,$C21,B_IV_1A!Y:Y)</f>
        <v>0</v>
      </c>
      <c r="U21" s="154">
        <f>SUMIF(B_IV_1A!$F:$F,$C21,B_IV_1A!Z:Z)</f>
        <v>0</v>
      </c>
      <c r="V21" s="154">
        <f>SUMIF(B_IV_1A!$F:$F,$C21,B_IV_1A!AA:AA)</f>
        <v>0</v>
      </c>
      <c r="W21" s="154">
        <f>SUMIF(B_IV_1A!$F:$F,$C21,B_IV_1A!AB:AB)</f>
        <v>0</v>
      </c>
      <c r="X21" s="161">
        <f>SUMIF(B_IV_1A!$F:$F,$C21,B_IV_1A!AC:AC)</f>
        <v>0</v>
      </c>
      <c r="Y21" s="36">
        <f t="shared" si="6"/>
        <v>0</v>
      </c>
      <c r="AA21" s="168">
        <f>SUMIF(B_IV_1A!$F:$F,$C21,B_IV_1A!AG:AG)</f>
        <v>0</v>
      </c>
      <c r="AB21" s="168">
        <f>SUMIF(B_IV_1A!$F:$F,$C21,B_IV_1A!AH:AH)</f>
        <v>0</v>
      </c>
      <c r="AC21" s="168">
        <f>SUMIF(B_IV_1A!$F:$F,$C21,B_IV_1A!AI:AI)</f>
        <v>0</v>
      </c>
      <c r="AD21" s="168">
        <f>SUMIF(B_IV_1A!$F:$F,$C21,B_IV_1A!AJ:AJ)</f>
        <v>0</v>
      </c>
      <c r="AE21" s="168">
        <f>SUMIF(B_IV_1A!$F:$F,$C21,B_IV_1A!AK:AK)</f>
        <v>0</v>
      </c>
      <c r="AF21" s="168">
        <f>SUMIF(B_IV_1A!$F:$F,$C21,B_IV_1A!AL:AL)</f>
        <v>0</v>
      </c>
      <c r="AG21" s="168">
        <f>SUMIF(B_IV_1A!$F:$F,$C21,B_IV_1A!AM:AM)</f>
        <v>0</v>
      </c>
      <c r="AH21" s="168">
        <f>SUMIF(B_IV_1A!$F:$F,$C21,B_IV_1A!AN:AN)</f>
        <v>0</v>
      </c>
      <c r="AI21" s="168">
        <f>SUMIF(B_IV_1A!$F:$F,$C21,B_IV_1A!AO:AO)</f>
        <v>0</v>
      </c>
      <c r="AJ21" s="168">
        <f>SUMIF(B_IV_1A!$F:$F,$C21,B_IV_1A!AP:AP)</f>
        <v>0</v>
      </c>
      <c r="AK21" s="168">
        <f>SUMIF(B_IV_1A!$F:$F,$C21,B_IV_1A!AQ:AQ)</f>
        <v>0</v>
      </c>
      <c r="AL21" s="36">
        <f t="shared" si="7"/>
        <v>0</v>
      </c>
      <c r="AR21" s="21" t="e">
        <f>INDEX(B_IV_1A!$G:$G,MATCH($C21,B_IV_1A!$F:$F,0))</f>
        <v>#N/A</v>
      </c>
      <c r="AS21" s="21">
        <f>COUNTIF(B_IV_1A!$AZ$3:$AZ$1499,$D21)</f>
        <v>0</v>
      </c>
      <c r="AT21" s="21">
        <f>SUMIF(B_IV_1A!$AZ$3:$AZ$1499,$D21,B_IV_1A!$CH$3:$CH$1499)</f>
        <v>0</v>
      </c>
      <c r="AU21" s="21">
        <f>SUMIF(B_IV_1A!$AZ:$AZ,$D21,B_IV_1A!$CI:$CI)</f>
        <v>0</v>
      </c>
      <c r="AV21" s="21">
        <f>SUMIF(B_IV_1A!$AZ:$AZ,$D21,B_IV_1A!$CI:$CI)</f>
        <v>0</v>
      </c>
    </row>
    <row r="22" spans="1:48" hidden="1" x14ac:dyDescent="0.25">
      <c r="A22" s="44">
        <v>375</v>
      </c>
      <c r="B22" s="193" t="s">
        <v>292</v>
      </c>
      <c r="C22" s="193" t="s">
        <v>293</v>
      </c>
      <c r="D22" s="193">
        <v>1867</v>
      </c>
      <c r="E22" s="193" t="s">
        <v>239</v>
      </c>
      <c r="F22" s="193" t="s">
        <v>294</v>
      </c>
      <c r="G22" s="35" t="str">
        <f t="shared" si="4"/>
        <v>Nincs rögzítve!</v>
      </c>
      <c r="I22" s="153">
        <f t="shared" si="5"/>
        <v>0</v>
      </c>
      <c r="J22" s="154">
        <f>SUMIF(B_IV_1A!$F:$F,$C22,B_IV_1A!$N:$N)</f>
        <v>0</v>
      </c>
      <c r="K22" s="154">
        <f>SUMIF(B_IV_1A!$F:$F,$C22,B_IV_1A!$O:$O)</f>
        <v>0</v>
      </c>
      <c r="L22" s="154">
        <f>SUMIF(B_IV_1A!$F:$F,$C22,B_IV_1A!$P:$P)</f>
        <v>0</v>
      </c>
      <c r="N22" s="154">
        <f>SUMIF(B_IV_1A!$F:$F,$C22,B_IV_1A!S:S)</f>
        <v>0</v>
      </c>
      <c r="O22" s="154">
        <f>SUMIF(B_IV_1A!$F:$F,$C22,B_IV_1A!T:T)</f>
        <v>0</v>
      </c>
      <c r="P22" s="154">
        <f>SUMIF(B_IV_1A!$F:$F,$C22,B_IV_1A!U:U)</f>
        <v>0</v>
      </c>
      <c r="Q22" s="154">
        <f>SUMIF(B_IV_1A!$F:$F,$C22,B_IV_1A!V:V)</f>
        <v>0</v>
      </c>
      <c r="R22" s="154">
        <f>SUMIF(B_IV_1A!$F:$F,$C22,B_IV_1A!W:W)</f>
        <v>0</v>
      </c>
      <c r="S22" s="154">
        <f>SUMIF(B_IV_1A!$F:$F,$C22,B_IV_1A!X:X)</f>
        <v>0</v>
      </c>
      <c r="T22" s="154">
        <f>SUMIF(B_IV_1A!$F:$F,$C22,B_IV_1A!Y:Y)</f>
        <v>0</v>
      </c>
      <c r="U22" s="154">
        <f>SUMIF(B_IV_1A!$F:$F,$C22,B_IV_1A!Z:Z)</f>
        <v>0</v>
      </c>
      <c r="V22" s="154">
        <f>SUMIF(B_IV_1A!$F:$F,$C22,B_IV_1A!AA:AA)</f>
        <v>0</v>
      </c>
      <c r="W22" s="154">
        <f>SUMIF(B_IV_1A!$F:$F,$C22,B_IV_1A!AB:AB)</f>
        <v>0</v>
      </c>
      <c r="X22" s="161">
        <f>SUMIF(B_IV_1A!$F:$F,$C22,B_IV_1A!AC:AC)</f>
        <v>0</v>
      </c>
      <c r="Y22" s="36">
        <f t="shared" si="6"/>
        <v>0</v>
      </c>
      <c r="AA22" s="168">
        <f>SUMIF(B_IV_1A!$F:$F,$C22,B_IV_1A!AG:AG)</f>
        <v>0</v>
      </c>
      <c r="AB22" s="168">
        <f>SUMIF(B_IV_1A!$F:$F,$C22,B_IV_1A!AH:AH)</f>
        <v>0</v>
      </c>
      <c r="AC22" s="168">
        <f>SUMIF(B_IV_1A!$F:$F,$C22,B_IV_1A!AI:AI)</f>
        <v>0</v>
      </c>
      <c r="AD22" s="168">
        <f>SUMIF(B_IV_1A!$F:$F,$C22,B_IV_1A!AJ:AJ)</f>
        <v>0</v>
      </c>
      <c r="AE22" s="168">
        <f>SUMIF(B_IV_1A!$F:$F,$C22,B_IV_1A!AK:AK)</f>
        <v>0</v>
      </c>
      <c r="AF22" s="168">
        <f>SUMIF(B_IV_1A!$F:$F,$C22,B_IV_1A!AL:AL)</f>
        <v>0</v>
      </c>
      <c r="AG22" s="168">
        <f>SUMIF(B_IV_1A!$F:$F,$C22,B_IV_1A!AM:AM)</f>
        <v>0</v>
      </c>
      <c r="AH22" s="168">
        <f>SUMIF(B_IV_1A!$F:$F,$C22,B_IV_1A!AN:AN)</f>
        <v>0</v>
      </c>
      <c r="AI22" s="168">
        <f>SUMIF(B_IV_1A!$F:$F,$C22,B_IV_1A!AO:AO)</f>
        <v>0</v>
      </c>
      <c r="AJ22" s="168">
        <f>SUMIF(B_IV_1A!$F:$F,$C22,B_IV_1A!AP:AP)</f>
        <v>0</v>
      </c>
      <c r="AK22" s="168">
        <f>SUMIF(B_IV_1A!$F:$F,$C22,B_IV_1A!AQ:AQ)</f>
        <v>0</v>
      </c>
      <c r="AL22" s="36">
        <f t="shared" si="7"/>
        <v>0</v>
      </c>
      <c r="AR22" s="21" t="e">
        <f>INDEX(B_IV_1A!$G:$G,MATCH($C22,B_IV_1A!$F:$F,0))</f>
        <v>#N/A</v>
      </c>
      <c r="AS22" s="21">
        <f>COUNTIF(B_IV_1A!$AZ$3:$AZ$1499,$D22)</f>
        <v>0</v>
      </c>
      <c r="AT22" s="21">
        <f>SUMIF(B_IV_1A!$AZ$3:$AZ$1499,$D22,B_IV_1A!$CH$3:$CH$1499)</f>
        <v>0</v>
      </c>
      <c r="AU22" s="21">
        <f>SUMIF(B_IV_1A!$AZ:$AZ,$D22,B_IV_1A!$CI:$CI)</f>
        <v>0</v>
      </c>
      <c r="AV22" s="21">
        <f>SUMIF(B_IV_1A!$AZ:$AZ,$D22,B_IV_1A!$CI:$CI)</f>
        <v>0</v>
      </c>
    </row>
    <row r="23" spans="1:48" hidden="1" x14ac:dyDescent="0.25">
      <c r="A23" s="44">
        <v>376</v>
      </c>
      <c r="B23" s="193" t="s">
        <v>295</v>
      </c>
      <c r="C23" s="193" t="s">
        <v>296</v>
      </c>
      <c r="D23" s="193">
        <v>4296</v>
      </c>
      <c r="E23" s="193" t="s">
        <v>239</v>
      </c>
      <c r="F23" s="193" t="s">
        <v>297</v>
      </c>
      <c r="G23" s="35" t="str">
        <f t="shared" si="4"/>
        <v>Nincs rögzítve!</v>
      </c>
      <c r="I23" s="153">
        <f t="shared" si="5"/>
        <v>0</v>
      </c>
      <c r="J23" s="154">
        <f>SUMIF(B_IV_1A!$F:$F,$C23,B_IV_1A!$N:$N)</f>
        <v>0</v>
      </c>
      <c r="K23" s="154">
        <f>SUMIF(B_IV_1A!$F:$F,$C23,B_IV_1A!$O:$O)</f>
        <v>0</v>
      </c>
      <c r="L23" s="154">
        <f>SUMIF(B_IV_1A!$F:$F,$C23,B_IV_1A!$P:$P)</f>
        <v>0</v>
      </c>
      <c r="N23" s="154">
        <f>SUMIF(B_IV_1A!$F:$F,$C23,B_IV_1A!S:S)</f>
        <v>0</v>
      </c>
      <c r="O23" s="154">
        <f>SUMIF(B_IV_1A!$F:$F,$C23,B_IV_1A!T:T)</f>
        <v>0</v>
      </c>
      <c r="P23" s="154">
        <f>SUMIF(B_IV_1A!$F:$F,$C23,B_IV_1A!U:U)</f>
        <v>0</v>
      </c>
      <c r="Q23" s="154">
        <f>SUMIF(B_IV_1A!$F:$F,$C23,B_IV_1A!V:V)</f>
        <v>0</v>
      </c>
      <c r="R23" s="154">
        <f>SUMIF(B_IV_1A!$F:$F,$C23,B_IV_1A!W:W)</f>
        <v>0</v>
      </c>
      <c r="S23" s="154">
        <f>SUMIF(B_IV_1A!$F:$F,$C23,B_IV_1A!X:X)</f>
        <v>0</v>
      </c>
      <c r="T23" s="154">
        <f>SUMIF(B_IV_1A!$F:$F,$C23,B_IV_1A!Y:Y)</f>
        <v>0</v>
      </c>
      <c r="U23" s="154">
        <f>SUMIF(B_IV_1A!$F:$F,$C23,B_IV_1A!Z:Z)</f>
        <v>0</v>
      </c>
      <c r="V23" s="154">
        <f>SUMIF(B_IV_1A!$F:$F,$C23,B_IV_1A!AA:AA)</f>
        <v>0</v>
      </c>
      <c r="W23" s="154">
        <f>SUMIF(B_IV_1A!$F:$F,$C23,B_IV_1A!AB:AB)</f>
        <v>0</v>
      </c>
      <c r="X23" s="161">
        <f>SUMIF(B_IV_1A!$F:$F,$C23,B_IV_1A!AC:AC)</f>
        <v>0</v>
      </c>
      <c r="Y23" s="36">
        <f t="shared" si="6"/>
        <v>0</v>
      </c>
      <c r="AA23" s="168">
        <f>SUMIF(B_IV_1A!$F:$F,$C23,B_IV_1A!AG:AG)</f>
        <v>0</v>
      </c>
      <c r="AB23" s="168">
        <f>SUMIF(B_IV_1A!$F:$F,$C23,B_IV_1A!AH:AH)</f>
        <v>0</v>
      </c>
      <c r="AC23" s="168">
        <f>SUMIF(B_IV_1A!$F:$F,$C23,B_IV_1A!AI:AI)</f>
        <v>0</v>
      </c>
      <c r="AD23" s="168">
        <f>SUMIF(B_IV_1A!$F:$F,$C23,B_IV_1A!AJ:AJ)</f>
        <v>0</v>
      </c>
      <c r="AE23" s="168">
        <f>SUMIF(B_IV_1A!$F:$F,$C23,B_IV_1A!AK:AK)</f>
        <v>0</v>
      </c>
      <c r="AF23" s="168">
        <f>SUMIF(B_IV_1A!$F:$F,$C23,B_IV_1A!AL:AL)</f>
        <v>0</v>
      </c>
      <c r="AG23" s="168">
        <f>SUMIF(B_IV_1A!$F:$F,$C23,B_IV_1A!AM:AM)</f>
        <v>0</v>
      </c>
      <c r="AH23" s="168">
        <f>SUMIF(B_IV_1A!$F:$F,$C23,B_IV_1A!AN:AN)</f>
        <v>0</v>
      </c>
      <c r="AI23" s="168">
        <f>SUMIF(B_IV_1A!$F:$F,$C23,B_IV_1A!AO:AO)</f>
        <v>0</v>
      </c>
      <c r="AJ23" s="168">
        <f>SUMIF(B_IV_1A!$F:$F,$C23,B_IV_1A!AP:AP)</f>
        <v>0</v>
      </c>
      <c r="AK23" s="168">
        <f>SUMIF(B_IV_1A!$F:$F,$C23,B_IV_1A!AQ:AQ)</f>
        <v>0</v>
      </c>
      <c r="AL23" s="36">
        <f t="shared" si="7"/>
        <v>0</v>
      </c>
      <c r="AR23" s="21" t="e">
        <f>INDEX(B_IV_1A!$G:$G,MATCH($C23,B_IV_1A!$F:$F,0))</f>
        <v>#N/A</v>
      </c>
      <c r="AS23" s="21">
        <f>COUNTIF(B_IV_1A!$AZ$3:$AZ$1499,$D23)</f>
        <v>0</v>
      </c>
      <c r="AT23" s="21">
        <f>SUMIF(B_IV_1A!$AZ$3:$AZ$1499,$D23,B_IV_1A!$CH$3:$CH$1499)</f>
        <v>0</v>
      </c>
      <c r="AU23" s="21">
        <f>SUMIF(B_IV_1A!$AZ:$AZ,$D23,B_IV_1A!$CI:$CI)</f>
        <v>0</v>
      </c>
      <c r="AV23" s="21">
        <f>SUMIF(B_IV_1A!$AZ:$AZ,$D23,B_IV_1A!$CI:$CI)</f>
        <v>0</v>
      </c>
    </row>
    <row r="24" spans="1:48" hidden="1" x14ac:dyDescent="0.25">
      <c r="A24" s="44">
        <v>377</v>
      </c>
      <c r="B24" s="193" t="s">
        <v>298</v>
      </c>
      <c r="C24" s="193" t="s">
        <v>299</v>
      </c>
      <c r="D24" s="193">
        <v>1868</v>
      </c>
      <c r="E24" s="193" t="s">
        <v>239</v>
      </c>
      <c r="F24" s="193" t="s">
        <v>300</v>
      </c>
      <c r="G24" s="35" t="str">
        <f t="shared" si="4"/>
        <v>Nincs rögzítve!</v>
      </c>
      <c r="I24" s="153">
        <f t="shared" si="5"/>
        <v>0</v>
      </c>
      <c r="J24" s="154">
        <f>SUMIF(B_IV_1A!$F:$F,$C24,B_IV_1A!$N:$N)</f>
        <v>0</v>
      </c>
      <c r="K24" s="154">
        <f>SUMIF(B_IV_1A!$F:$F,$C24,B_IV_1A!$O:$O)</f>
        <v>0</v>
      </c>
      <c r="L24" s="154">
        <f>SUMIF(B_IV_1A!$F:$F,$C24,B_IV_1A!$P:$P)</f>
        <v>0</v>
      </c>
      <c r="N24" s="154">
        <f>SUMIF(B_IV_1A!$F:$F,$C24,B_IV_1A!S:S)</f>
        <v>0</v>
      </c>
      <c r="O24" s="154">
        <f>SUMIF(B_IV_1A!$F:$F,$C24,B_IV_1A!T:T)</f>
        <v>0</v>
      </c>
      <c r="P24" s="154">
        <f>SUMIF(B_IV_1A!$F:$F,$C24,B_IV_1A!U:U)</f>
        <v>0</v>
      </c>
      <c r="Q24" s="154">
        <f>SUMIF(B_IV_1A!$F:$F,$C24,B_IV_1A!V:V)</f>
        <v>0</v>
      </c>
      <c r="R24" s="154">
        <f>SUMIF(B_IV_1A!$F:$F,$C24,B_IV_1A!W:W)</f>
        <v>0</v>
      </c>
      <c r="S24" s="154">
        <f>SUMIF(B_IV_1A!$F:$F,$C24,B_IV_1A!X:X)</f>
        <v>0</v>
      </c>
      <c r="T24" s="154">
        <f>SUMIF(B_IV_1A!$F:$F,$C24,B_IV_1A!Y:Y)</f>
        <v>0</v>
      </c>
      <c r="U24" s="154">
        <f>SUMIF(B_IV_1A!$F:$F,$C24,B_IV_1A!Z:Z)</f>
        <v>0</v>
      </c>
      <c r="V24" s="154">
        <f>SUMIF(B_IV_1A!$F:$F,$C24,B_IV_1A!AA:AA)</f>
        <v>0</v>
      </c>
      <c r="W24" s="154">
        <f>SUMIF(B_IV_1A!$F:$F,$C24,B_IV_1A!AB:AB)</f>
        <v>0</v>
      </c>
      <c r="X24" s="161">
        <f>SUMIF(B_IV_1A!$F:$F,$C24,B_IV_1A!AC:AC)</f>
        <v>0</v>
      </c>
      <c r="Y24" s="36">
        <f t="shared" si="6"/>
        <v>0</v>
      </c>
      <c r="AA24" s="168">
        <f>SUMIF(B_IV_1A!$F:$F,$C24,B_IV_1A!AG:AG)</f>
        <v>0</v>
      </c>
      <c r="AB24" s="168">
        <f>SUMIF(B_IV_1A!$F:$F,$C24,B_IV_1A!AH:AH)</f>
        <v>0</v>
      </c>
      <c r="AC24" s="168">
        <f>SUMIF(B_IV_1A!$F:$F,$C24,B_IV_1A!AI:AI)</f>
        <v>0</v>
      </c>
      <c r="AD24" s="168">
        <f>SUMIF(B_IV_1A!$F:$F,$C24,B_IV_1A!AJ:AJ)</f>
        <v>0</v>
      </c>
      <c r="AE24" s="168">
        <f>SUMIF(B_IV_1A!$F:$F,$C24,B_IV_1A!AK:AK)</f>
        <v>0</v>
      </c>
      <c r="AF24" s="168">
        <f>SUMIF(B_IV_1A!$F:$F,$C24,B_IV_1A!AL:AL)</f>
        <v>0</v>
      </c>
      <c r="AG24" s="168">
        <f>SUMIF(B_IV_1A!$F:$F,$C24,B_IV_1A!AM:AM)</f>
        <v>0</v>
      </c>
      <c r="AH24" s="168">
        <f>SUMIF(B_IV_1A!$F:$F,$C24,B_IV_1A!AN:AN)</f>
        <v>0</v>
      </c>
      <c r="AI24" s="168">
        <f>SUMIF(B_IV_1A!$F:$F,$C24,B_IV_1A!AO:AO)</f>
        <v>0</v>
      </c>
      <c r="AJ24" s="168">
        <f>SUMIF(B_IV_1A!$F:$F,$C24,B_IV_1A!AP:AP)</f>
        <v>0</v>
      </c>
      <c r="AK24" s="168">
        <f>SUMIF(B_IV_1A!$F:$F,$C24,B_IV_1A!AQ:AQ)</f>
        <v>0</v>
      </c>
      <c r="AL24" s="36">
        <f t="shared" si="7"/>
        <v>0</v>
      </c>
      <c r="AR24" s="21" t="e">
        <f>INDEX(B_IV_1A!$G:$G,MATCH($C24,B_IV_1A!$F:$F,0))</f>
        <v>#N/A</v>
      </c>
      <c r="AS24" s="21">
        <f>COUNTIF(B_IV_1A!$AZ$3:$AZ$1499,$D24)</f>
        <v>0</v>
      </c>
      <c r="AT24" s="21">
        <f>SUMIF(B_IV_1A!$AZ$3:$AZ$1499,$D24,B_IV_1A!$CH$3:$CH$1499)</f>
        <v>0</v>
      </c>
      <c r="AU24" s="21">
        <f>SUMIF(B_IV_1A!$AZ:$AZ,$D24,B_IV_1A!$CI:$CI)</f>
        <v>0</v>
      </c>
      <c r="AV24" s="21">
        <f>SUMIF(B_IV_1A!$AZ:$AZ,$D24,B_IV_1A!$CI:$CI)</f>
        <v>0</v>
      </c>
    </row>
    <row r="25" spans="1:48" hidden="1" x14ac:dyDescent="0.25">
      <c r="A25" s="44">
        <v>378</v>
      </c>
      <c r="B25" s="193" t="s">
        <v>301</v>
      </c>
      <c r="C25" s="193" t="s">
        <v>302</v>
      </c>
      <c r="D25" s="193">
        <v>1869</v>
      </c>
      <c r="E25" s="193" t="s">
        <v>239</v>
      </c>
      <c r="F25" s="193" t="s">
        <v>303</v>
      </c>
      <c r="G25" s="35" t="str">
        <f t="shared" si="4"/>
        <v>Nincs rögzítve!</v>
      </c>
      <c r="I25" s="153">
        <f t="shared" si="5"/>
        <v>0</v>
      </c>
      <c r="J25" s="154">
        <f>SUMIF(B_IV_1A!$F:$F,$C25,B_IV_1A!$N:$N)</f>
        <v>0</v>
      </c>
      <c r="K25" s="154">
        <f>SUMIF(B_IV_1A!$F:$F,$C25,B_IV_1A!$O:$O)</f>
        <v>0</v>
      </c>
      <c r="L25" s="154">
        <f>SUMIF(B_IV_1A!$F:$F,$C25,B_IV_1A!$P:$P)</f>
        <v>0</v>
      </c>
      <c r="N25" s="154">
        <f>SUMIF(B_IV_1A!$F:$F,$C25,B_IV_1A!S:S)</f>
        <v>0</v>
      </c>
      <c r="O25" s="154">
        <f>SUMIF(B_IV_1A!$F:$F,$C25,B_IV_1A!T:T)</f>
        <v>0</v>
      </c>
      <c r="P25" s="154">
        <f>SUMIF(B_IV_1A!$F:$F,$C25,B_IV_1A!U:U)</f>
        <v>0</v>
      </c>
      <c r="Q25" s="154">
        <f>SUMIF(B_IV_1A!$F:$F,$C25,B_IV_1A!V:V)</f>
        <v>0</v>
      </c>
      <c r="R25" s="154">
        <f>SUMIF(B_IV_1A!$F:$F,$C25,B_IV_1A!W:W)</f>
        <v>0</v>
      </c>
      <c r="S25" s="154">
        <f>SUMIF(B_IV_1A!$F:$F,$C25,B_IV_1A!X:X)</f>
        <v>0</v>
      </c>
      <c r="T25" s="154">
        <f>SUMIF(B_IV_1A!$F:$F,$C25,B_IV_1A!Y:Y)</f>
        <v>0</v>
      </c>
      <c r="U25" s="154">
        <f>SUMIF(B_IV_1A!$F:$F,$C25,B_IV_1A!Z:Z)</f>
        <v>0</v>
      </c>
      <c r="V25" s="154">
        <f>SUMIF(B_IV_1A!$F:$F,$C25,B_IV_1A!AA:AA)</f>
        <v>0</v>
      </c>
      <c r="W25" s="154">
        <f>SUMIF(B_IV_1A!$F:$F,$C25,B_IV_1A!AB:AB)</f>
        <v>0</v>
      </c>
      <c r="X25" s="161">
        <f>SUMIF(B_IV_1A!$F:$F,$C25,B_IV_1A!AC:AC)</f>
        <v>0</v>
      </c>
      <c r="Y25" s="36">
        <f t="shared" si="6"/>
        <v>0</v>
      </c>
      <c r="AA25" s="168">
        <f>SUMIF(B_IV_1A!$F:$F,$C25,B_IV_1A!AG:AG)</f>
        <v>0</v>
      </c>
      <c r="AB25" s="168">
        <f>SUMIF(B_IV_1A!$F:$F,$C25,B_IV_1A!AH:AH)</f>
        <v>0</v>
      </c>
      <c r="AC25" s="168">
        <f>SUMIF(B_IV_1A!$F:$F,$C25,B_IV_1A!AI:AI)</f>
        <v>0</v>
      </c>
      <c r="AD25" s="168">
        <f>SUMIF(B_IV_1A!$F:$F,$C25,B_IV_1A!AJ:AJ)</f>
        <v>0</v>
      </c>
      <c r="AE25" s="168">
        <f>SUMIF(B_IV_1A!$F:$F,$C25,B_IV_1A!AK:AK)</f>
        <v>0</v>
      </c>
      <c r="AF25" s="168">
        <f>SUMIF(B_IV_1A!$F:$F,$C25,B_IV_1A!AL:AL)</f>
        <v>0</v>
      </c>
      <c r="AG25" s="168">
        <f>SUMIF(B_IV_1A!$F:$F,$C25,B_IV_1A!AM:AM)</f>
        <v>0</v>
      </c>
      <c r="AH25" s="168">
        <f>SUMIF(B_IV_1A!$F:$F,$C25,B_IV_1A!AN:AN)</f>
        <v>0</v>
      </c>
      <c r="AI25" s="168">
        <f>SUMIF(B_IV_1A!$F:$F,$C25,B_IV_1A!AO:AO)</f>
        <v>0</v>
      </c>
      <c r="AJ25" s="168">
        <f>SUMIF(B_IV_1A!$F:$F,$C25,B_IV_1A!AP:AP)</f>
        <v>0</v>
      </c>
      <c r="AK25" s="168">
        <f>SUMIF(B_IV_1A!$F:$F,$C25,B_IV_1A!AQ:AQ)</f>
        <v>0</v>
      </c>
      <c r="AL25" s="36">
        <f t="shared" si="7"/>
        <v>0</v>
      </c>
      <c r="AR25" s="21" t="e">
        <f>INDEX(B_IV_1A!$G:$G,MATCH($C25,B_IV_1A!$F:$F,0))</f>
        <v>#N/A</v>
      </c>
      <c r="AS25" s="21">
        <f>COUNTIF(B_IV_1A!$AZ$3:$AZ$1499,$D25)</f>
        <v>0</v>
      </c>
      <c r="AT25" s="21">
        <f>SUMIF(B_IV_1A!$AZ$3:$AZ$1499,$D25,B_IV_1A!$CH$3:$CH$1499)</f>
        <v>0</v>
      </c>
      <c r="AU25" s="21">
        <f>SUMIF(B_IV_1A!$AZ:$AZ,$D25,B_IV_1A!$CI:$CI)</f>
        <v>0</v>
      </c>
      <c r="AV25" s="21">
        <f>SUMIF(B_IV_1A!$AZ:$AZ,$D25,B_IV_1A!$CI:$CI)</f>
        <v>0</v>
      </c>
    </row>
    <row r="26" spans="1:48" hidden="1" x14ac:dyDescent="0.25">
      <c r="A26" s="44">
        <v>379</v>
      </c>
      <c r="B26" s="193" t="s">
        <v>304</v>
      </c>
      <c r="C26" s="193" t="s">
        <v>305</v>
      </c>
      <c r="D26" s="193">
        <v>1870</v>
      </c>
      <c r="E26" s="193" t="s">
        <v>239</v>
      </c>
      <c r="F26" s="193" t="s">
        <v>306</v>
      </c>
      <c r="G26" s="35" t="str">
        <f t="shared" si="4"/>
        <v>Nincs rögzítve!</v>
      </c>
      <c r="I26" s="153">
        <f t="shared" si="5"/>
        <v>0</v>
      </c>
      <c r="J26" s="154">
        <f>SUMIF(B_IV_1A!$F:$F,$C26,B_IV_1A!$N:$N)</f>
        <v>0</v>
      </c>
      <c r="K26" s="154">
        <f>SUMIF(B_IV_1A!$F:$F,$C26,B_IV_1A!$O:$O)</f>
        <v>0</v>
      </c>
      <c r="L26" s="154">
        <f>SUMIF(B_IV_1A!$F:$F,$C26,B_IV_1A!$P:$P)</f>
        <v>0</v>
      </c>
      <c r="N26" s="154">
        <f>SUMIF(B_IV_1A!$F:$F,$C26,B_IV_1A!S:S)</f>
        <v>0</v>
      </c>
      <c r="O26" s="154">
        <f>SUMIF(B_IV_1A!$F:$F,$C26,B_IV_1A!T:T)</f>
        <v>0</v>
      </c>
      <c r="P26" s="154">
        <f>SUMIF(B_IV_1A!$F:$F,$C26,B_IV_1A!U:U)</f>
        <v>0</v>
      </c>
      <c r="Q26" s="154">
        <f>SUMIF(B_IV_1A!$F:$F,$C26,B_IV_1A!V:V)</f>
        <v>0</v>
      </c>
      <c r="R26" s="154">
        <f>SUMIF(B_IV_1A!$F:$F,$C26,B_IV_1A!W:W)</f>
        <v>0</v>
      </c>
      <c r="S26" s="154">
        <f>SUMIF(B_IV_1A!$F:$F,$C26,B_IV_1A!X:X)</f>
        <v>0</v>
      </c>
      <c r="T26" s="154">
        <f>SUMIF(B_IV_1A!$F:$F,$C26,B_IV_1A!Y:Y)</f>
        <v>0</v>
      </c>
      <c r="U26" s="154">
        <f>SUMIF(B_IV_1A!$F:$F,$C26,B_IV_1A!Z:Z)</f>
        <v>0</v>
      </c>
      <c r="V26" s="154">
        <f>SUMIF(B_IV_1A!$F:$F,$C26,B_IV_1A!AA:AA)</f>
        <v>0</v>
      </c>
      <c r="W26" s="154">
        <f>SUMIF(B_IV_1A!$F:$F,$C26,B_IV_1A!AB:AB)</f>
        <v>0</v>
      </c>
      <c r="X26" s="161">
        <f>SUMIF(B_IV_1A!$F:$F,$C26,B_IV_1A!AC:AC)</f>
        <v>0</v>
      </c>
      <c r="Y26" s="36">
        <f t="shared" si="6"/>
        <v>0</v>
      </c>
      <c r="AA26" s="168">
        <f>SUMIF(B_IV_1A!$F:$F,$C26,B_IV_1A!AG:AG)</f>
        <v>0</v>
      </c>
      <c r="AB26" s="168">
        <f>SUMIF(B_IV_1A!$F:$F,$C26,B_IV_1A!AH:AH)</f>
        <v>0</v>
      </c>
      <c r="AC26" s="168">
        <f>SUMIF(B_IV_1A!$F:$F,$C26,B_IV_1A!AI:AI)</f>
        <v>0</v>
      </c>
      <c r="AD26" s="168">
        <f>SUMIF(B_IV_1A!$F:$F,$C26,B_IV_1A!AJ:AJ)</f>
        <v>0</v>
      </c>
      <c r="AE26" s="168">
        <f>SUMIF(B_IV_1A!$F:$F,$C26,B_IV_1A!AK:AK)</f>
        <v>0</v>
      </c>
      <c r="AF26" s="168">
        <f>SUMIF(B_IV_1A!$F:$F,$C26,B_IV_1A!AL:AL)</f>
        <v>0</v>
      </c>
      <c r="AG26" s="168">
        <f>SUMIF(B_IV_1A!$F:$F,$C26,B_IV_1A!AM:AM)</f>
        <v>0</v>
      </c>
      <c r="AH26" s="168">
        <f>SUMIF(B_IV_1A!$F:$F,$C26,B_IV_1A!AN:AN)</f>
        <v>0</v>
      </c>
      <c r="AI26" s="168">
        <f>SUMIF(B_IV_1A!$F:$F,$C26,B_IV_1A!AO:AO)</f>
        <v>0</v>
      </c>
      <c r="AJ26" s="168">
        <f>SUMIF(B_IV_1A!$F:$F,$C26,B_IV_1A!AP:AP)</f>
        <v>0</v>
      </c>
      <c r="AK26" s="168">
        <f>SUMIF(B_IV_1A!$F:$F,$C26,B_IV_1A!AQ:AQ)</f>
        <v>0</v>
      </c>
      <c r="AL26" s="36">
        <f t="shared" si="7"/>
        <v>0</v>
      </c>
      <c r="AR26" s="21" t="e">
        <f>INDEX(B_IV_1A!$G:$G,MATCH($C26,B_IV_1A!$F:$F,0))</f>
        <v>#N/A</v>
      </c>
      <c r="AS26" s="21">
        <f>COUNTIF(B_IV_1A!$AZ$3:$AZ$1499,$D26)</f>
        <v>0</v>
      </c>
      <c r="AT26" s="21">
        <f>SUMIF(B_IV_1A!$AZ$3:$AZ$1499,$D26,B_IV_1A!$CH$3:$CH$1499)</f>
        <v>0</v>
      </c>
      <c r="AU26" s="21">
        <f>SUMIF(B_IV_1A!$AZ:$AZ,$D26,B_IV_1A!$CI:$CI)</f>
        <v>0</v>
      </c>
      <c r="AV26" s="21">
        <f>SUMIF(B_IV_1A!$AZ:$AZ,$D26,B_IV_1A!$CI:$CI)</f>
        <v>0</v>
      </c>
    </row>
    <row r="27" spans="1:48" hidden="1" x14ac:dyDescent="0.25">
      <c r="A27" s="44">
        <v>380</v>
      </c>
      <c r="B27" s="193" t="s">
        <v>307</v>
      </c>
      <c r="C27" s="193" t="s">
        <v>308</v>
      </c>
      <c r="D27" s="193">
        <v>1871</v>
      </c>
      <c r="E27" s="193" t="s">
        <v>239</v>
      </c>
      <c r="F27" s="193" t="s">
        <v>309</v>
      </c>
      <c r="G27" s="35" t="str">
        <f t="shared" si="4"/>
        <v>Nincs rögzítve!</v>
      </c>
      <c r="I27" s="153">
        <f t="shared" si="5"/>
        <v>0</v>
      </c>
      <c r="J27" s="154">
        <f>SUMIF(B_IV_1A!$F:$F,$C27,B_IV_1A!$N:$N)</f>
        <v>0</v>
      </c>
      <c r="K27" s="154">
        <f>SUMIF(B_IV_1A!$F:$F,$C27,B_IV_1A!$O:$O)</f>
        <v>0</v>
      </c>
      <c r="L27" s="154">
        <f>SUMIF(B_IV_1A!$F:$F,$C27,B_IV_1A!$P:$P)</f>
        <v>0</v>
      </c>
      <c r="N27" s="154">
        <f>SUMIF(B_IV_1A!$F:$F,$C27,B_IV_1A!S:S)</f>
        <v>0</v>
      </c>
      <c r="O27" s="154">
        <f>SUMIF(B_IV_1A!$F:$F,$C27,B_IV_1A!T:T)</f>
        <v>0</v>
      </c>
      <c r="P27" s="154">
        <f>SUMIF(B_IV_1A!$F:$F,$C27,B_IV_1A!U:U)</f>
        <v>0</v>
      </c>
      <c r="Q27" s="154">
        <f>SUMIF(B_IV_1A!$F:$F,$C27,B_IV_1A!V:V)</f>
        <v>0</v>
      </c>
      <c r="R27" s="154">
        <f>SUMIF(B_IV_1A!$F:$F,$C27,B_IV_1A!W:W)</f>
        <v>0</v>
      </c>
      <c r="S27" s="154">
        <f>SUMIF(B_IV_1A!$F:$F,$C27,B_IV_1A!X:X)</f>
        <v>0</v>
      </c>
      <c r="T27" s="154">
        <f>SUMIF(B_IV_1A!$F:$F,$C27,B_IV_1A!Y:Y)</f>
        <v>0</v>
      </c>
      <c r="U27" s="154">
        <f>SUMIF(B_IV_1A!$F:$F,$C27,B_IV_1A!Z:Z)</f>
        <v>0</v>
      </c>
      <c r="V27" s="154">
        <f>SUMIF(B_IV_1A!$F:$F,$C27,B_IV_1A!AA:AA)</f>
        <v>0</v>
      </c>
      <c r="W27" s="154">
        <f>SUMIF(B_IV_1A!$F:$F,$C27,B_IV_1A!AB:AB)</f>
        <v>0</v>
      </c>
      <c r="X27" s="161">
        <f>SUMIF(B_IV_1A!$F:$F,$C27,B_IV_1A!AC:AC)</f>
        <v>0</v>
      </c>
      <c r="Y27" s="36">
        <f t="shared" si="6"/>
        <v>0</v>
      </c>
      <c r="AA27" s="168">
        <f>SUMIF(B_IV_1A!$F:$F,$C27,B_IV_1A!AG:AG)</f>
        <v>0</v>
      </c>
      <c r="AB27" s="168">
        <f>SUMIF(B_IV_1A!$F:$F,$C27,B_IV_1A!AH:AH)</f>
        <v>0</v>
      </c>
      <c r="AC27" s="168">
        <f>SUMIF(B_IV_1A!$F:$F,$C27,B_IV_1A!AI:AI)</f>
        <v>0</v>
      </c>
      <c r="AD27" s="168">
        <f>SUMIF(B_IV_1A!$F:$F,$C27,B_IV_1A!AJ:AJ)</f>
        <v>0</v>
      </c>
      <c r="AE27" s="168">
        <f>SUMIF(B_IV_1A!$F:$F,$C27,B_IV_1A!AK:AK)</f>
        <v>0</v>
      </c>
      <c r="AF27" s="168">
        <f>SUMIF(B_IV_1A!$F:$F,$C27,B_IV_1A!AL:AL)</f>
        <v>0</v>
      </c>
      <c r="AG27" s="168">
        <f>SUMIF(B_IV_1A!$F:$F,$C27,B_IV_1A!AM:AM)</f>
        <v>0</v>
      </c>
      <c r="AH27" s="168">
        <f>SUMIF(B_IV_1A!$F:$F,$C27,B_IV_1A!AN:AN)</f>
        <v>0</v>
      </c>
      <c r="AI27" s="168">
        <f>SUMIF(B_IV_1A!$F:$F,$C27,B_IV_1A!AO:AO)</f>
        <v>0</v>
      </c>
      <c r="AJ27" s="168">
        <f>SUMIF(B_IV_1A!$F:$F,$C27,B_IV_1A!AP:AP)</f>
        <v>0</v>
      </c>
      <c r="AK27" s="168">
        <f>SUMIF(B_IV_1A!$F:$F,$C27,B_IV_1A!AQ:AQ)</f>
        <v>0</v>
      </c>
      <c r="AL27" s="36">
        <f t="shared" si="7"/>
        <v>0</v>
      </c>
      <c r="AR27" s="21" t="e">
        <f>INDEX(B_IV_1A!$G:$G,MATCH($C27,B_IV_1A!$F:$F,0))</f>
        <v>#N/A</v>
      </c>
      <c r="AS27" s="21">
        <f>COUNTIF(B_IV_1A!$AZ$3:$AZ$1499,$D27)</f>
        <v>0</v>
      </c>
      <c r="AT27" s="21">
        <f>SUMIF(B_IV_1A!$AZ$3:$AZ$1499,$D27,B_IV_1A!$CH$3:$CH$1499)</f>
        <v>0</v>
      </c>
      <c r="AU27" s="21">
        <f>SUMIF(B_IV_1A!$AZ:$AZ,$D27,B_IV_1A!$CI:$CI)</f>
        <v>0</v>
      </c>
      <c r="AV27" s="21">
        <f>SUMIF(B_IV_1A!$AZ:$AZ,$D27,B_IV_1A!$CI:$CI)</f>
        <v>0</v>
      </c>
    </row>
    <row r="28" spans="1:48" hidden="1" x14ac:dyDescent="0.25">
      <c r="A28" s="44">
        <v>381</v>
      </c>
      <c r="B28" s="193" t="s">
        <v>310</v>
      </c>
      <c r="C28" s="193" t="s">
        <v>311</v>
      </c>
      <c r="D28" s="193">
        <v>1872</v>
      </c>
      <c r="E28" s="193" t="s">
        <v>239</v>
      </c>
      <c r="F28" s="193" t="s">
        <v>312</v>
      </c>
      <c r="G28" s="35" t="str">
        <f t="shared" si="4"/>
        <v>Nincs rögzítve!</v>
      </c>
      <c r="I28" s="153">
        <f t="shared" si="5"/>
        <v>0</v>
      </c>
      <c r="J28" s="154">
        <f>SUMIF(B_IV_1A!$F:$F,$C28,B_IV_1A!$N:$N)</f>
        <v>0</v>
      </c>
      <c r="K28" s="154">
        <f>SUMIF(B_IV_1A!$F:$F,$C28,B_IV_1A!$O:$O)</f>
        <v>0</v>
      </c>
      <c r="L28" s="154">
        <f>SUMIF(B_IV_1A!$F:$F,$C28,B_IV_1A!$P:$P)</f>
        <v>0</v>
      </c>
      <c r="N28" s="154">
        <f>SUMIF(B_IV_1A!$F:$F,$C28,B_IV_1A!S:S)</f>
        <v>0</v>
      </c>
      <c r="O28" s="154">
        <f>SUMIF(B_IV_1A!$F:$F,$C28,B_IV_1A!T:T)</f>
        <v>0</v>
      </c>
      <c r="P28" s="154">
        <f>SUMIF(B_IV_1A!$F:$F,$C28,B_IV_1A!U:U)</f>
        <v>0</v>
      </c>
      <c r="Q28" s="154">
        <f>SUMIF(B_IV_1A!$F:$F,$C28,B_IV_1A!V:V)</f>
        <v>0</v>
      </c>
      <c r="R28" s="154">
        <f>SUMIF(B_IV_1A!$F:$F,$C28,B_IV_1A!W:W)</f>
        <v>0</v>
      </c>
      <c r="S28" s="154">
        <f>SUMIF(B_IV_1A!$F:$F,$C28,B_IV_1A!X:X)</f>
        <v>0</v>
      </c>
      <c r="T28" s="154">
        <f>SUMIF(B_IV_1A!$F:$F,$C28,B_IV_1A!Y:Y)</f>
        <v>0</v>
      </c>
      <c r="U28" s="154">
        <f>SUMIF(B_IV_1A!$F:$F,$C28,B_IV_1A!Z:Z)</f>
        <v>0</v>
      </c>
      <c r="V28" s="154">
        <f>SUMIF(B_IV_1A!$F:$F,$C28,B_IV_1A!AA:AA)</f>
        <v>0</v>
      </c>
      <c r="W28" s="154">
        <f>SUMIF(B_IV_1A!$F:$F,$C28,B_IV_1A!AB:AB)</f>
        <v>0</v>
      </c>
      <c r="X28" s="161">
        <f>SUMIF(B_IV_1A!$F:$F,$C28,B_IV_1A!AC:AC)</f>
        <v>0</v>
      </c>
      <c r="Y28" s="36">
        <f t="shared" si="6"/>
        <v>0</v>
      </c>
      <c r="AA28" s="168">
        <f>SUMIF(B_IV_1A!$F:$F,$C28,B_IV_1A!AG:AG)</f>
        <v>0</v>
      </c>
      <c r="AB28" s="168">
        <f>SUMIF(B_IV_1A!$F:$F,$C28,B_IV_1A!AH:AH)</f>
        <v>0</v>
      </c>
      <c r="AC28" s="168">
        <f>SUMIF(B_IV_1A!$F:$F,$C28,B_IV_1A!AI:AI)</f>
        <v>0</v>
      </c>
      <c r="AD28" s="168">
        <f>SUMIF(B_IV_1A!$F:$F,$C28,B_IV_1A!AJ:AJ)</f>
        <v>0</v>
      </c>
      <c r="AE28" s="168">
        <f>SUMIF(B_IV_1A!$F:$F,$C28,B_IV_1A!AK:AK)</f>
        <v>0</v>
      </c>
      <c r="AF28" s="168">
        <f>SUMIF(B_IV_1A!$F:$F,$C28,B_IV_1A!AL:AL)</f>
        <v>0</v>
      </c>
      <c r="AG28" s="168">
        <f>SUMIF(B_IV_1A!$F:$F,$C28,B_IV_1A!AM:AM)</f>
        <v>0</v>
      </c>
      <c r="AH28" s="168">
        <f>SUMIF(B_IV_1A!$F:$F,$C28,B_IV_1A!AN:AN)</f>
        <v>0</v>
      </c>
      <c r="AI28" s="168">
        <f>SUMIF(B_IV_1A!$F:$F,$C28,B_IV_1A!AO:AO)</f>
        <v>0</v>
      </c>
      <c r="AJ28" s="168">
        <f>SUMIF(B_IV_1A!$F:$F,$C28,B_IV_1A!AP:AP)</f>
        <v>0</v>
      </c>
      <c r="AK28" s="168">
        <f>SUMIF(B_IV_1A!$F:$F,$C28,B_IV_1A!AQ:AQ)</f>
        <v>0</v>
      </c>
      <c r="AL28" s="36">
        <f t="shared" si="7"/>
        <v>0</v>
      </c>
      <c r="AR28" s="21" t="e">
        <f>INDEX(B_IV_1A!$G:$G,MATCH($C28,B_IV_1A!$F:$F,0))</f>
        <v>#N/A</v>
      </c>
      <c r="AS28" s="21">
        <f>COUNTIF(B_IV_1A!$AZ$3:$AZ$1499,$D28)</f>
        <v>0</v>
      </c>
      <c r="AT28" s="21">
        <f>SUMIF(B_IV_1A!$AZ$3:$AZ$1499,$D28,B_IV_1A!$CH$3:$CH$1499)</f>
        <v>0</v>
      </c>
      <c r="AU28" s="21">
        <f>SUMIF(B_IV_1A!$AZ:$AZ,$D28,B_IV_1A!$CI:$CI)</f>
        <v>0</v>
      </c>
      <c r="AV28" s="21">
        <f>SUMIF(B_IV_1A!$AZ:$AZ,$D28,B_IV_1A!$CI:$CI)</f>
        <v>0</v>
      </c>
    </row>
    <row r="29" spans="1:48" hidden="1" x14ac:dyDescent="0.25">
      <c r="A29" s="44">
        <v>382</v>
      </c>
      <c r="B29" s="193" t="s">
        <v>313</v>
      </c>
      <c r="C29" s="193" t="s">
        <v>314</v>
      </c>
      <c r="D29" s="193">
        <v>1873</v>
      </c>
      <c r="E29" s="193" t="s">
        <v>239</v>
      </c>
      <c r="F29" s="193" t="s">
        <v>315</v>
      </c>
      <c r="G29" s="35" t="str">
        <f t="shared" si="4"/>
        <v>Nincs rögzítve!</v>
      </c>
      <c r="I29" s="153">
        <f t="shared" si="5"/>
        <v>0</v>
      </c>
      <c r="J29" s="154">
        <f>SUMIF(B_IV_1A!$F:$F,$C29,B_IV_1A!$N:$N)</f>
        <v>0</v>
      </c>
      <c r="K29" s="154">
        <f>SUMIF(B_IV_1A!$F:$F,$C29,B_IV_1A!$O:$O)</f>
        <v>0</v>
      </c>
      <c r="L29" s="154">
        <f>SUMIF(B_IV_1A!$F:$F,$C29,B_IV_1A!$P:$P)</f>
        <v>0</v>
      </c>
      <c r="N29" s="154">
        <f>SUMIF(B_IV_1A!$F:$F,$C29,B_IV_1A!S:S)</f>
        <v>0</v>
      </c>
      <c r="O29" s="154">
        <f>SUMIF(B_IV_1A!$F:$F,$C29,B_IV_1A!T:T)</f>
        <v>0</v>
      </c>
      <c r="P29" s="154">
        <f>SUMIF(B_IV_1A!$F:$F,$C29,B_IV_1A!U:U)</f>
        <v>0</v>
      </c>
      <c r="Q29" s="154">
        <f>SUMIF(B_IV_1A!$F:$F,$C29,B_IV_1A!V:V)</f>
        <v>0</v>
      </c>
      <c r="R29" s="154">
        <f>SUMIF(B_IV_1A!$F:$F,$C29,B_IV_1A!W:W)</f>
        <v>0</v>
      </c>
      <c r="S29" s="154">
        <f>SUMIF(B_IV_1A!$F:$F,$C29,B_IV_1A!X:X)</f>
        <v>0</v>
      </c>
      <c r="T29" s="154">
        <f>SUMIF(B_IV_1A!$F:$F,$C29,B_IV_1A!Y:Y)</f>
        <v>0</v>
      </c>
      <c r="U29" s="154">
        <f>SUMIF(B_IV_1A!$F:$F,$C29,B_IV_1A!Z:Z)</f>
        <v>0</v>
      </c>
      <c r="V29" s="154">
        <f>SUMIF(B_IV_1A!$F:$F,$C29,B_IV_1A!AA:AA)</f>
        <v>0</v>
      </c>
      <c r="W29" s="154">
        <f>SUMIF(B_IV_1A!$F:$F,$C29,B_IV_1A!AB:AB)</f>
        <v>0</v>
      </c>
      <c r="X29" s="161">
        <f>SUMIF(B_IV_1A!$F:$F,$C29,B_IV_1A!AC:AC)</f>
        <v>0</v>
      </c>
      <c r="Y29" s="36">
        <f t="shared" si="6"/>
        <v>0</v>
      </c>
      <c r="AA29" s="168">
        <f>SUMIF(B_IV_1A!$F:$F,$C29,B_IV_1A!AG:AG)</f>
        <v>0</v>
      </c>
      <c r="AB29" s="168">
        <f>SUMIF(B_IV_1A!$F:$F,$C29,B_IV_1A!AH:AH)</f>
        <v>0</v>
      </c>
      <c r="AC29" s="168">
        <f>SUMIF(B_IV_1A!$F:$F,$C29,B_IV_1A!AI:AI)</f>
        <v>0</v>
      </c>
      <c r="AD29" s="168">
        <f>SUMIF(B_IV_1A!$F:$F,$C29,B_IV_1A!AJ:AJ)</f>
        <v>0</v>
      </c>
      <c r="AE29" s="168">
        <f>SUMIF(B_IV_1A!$F:$F,$C29,B_IV_1A!AK:AK)</f>
        <v>0</v>
      </c>
      <c r="AF29" s="168">
        <f>SUMIF(B_IV_1A!$F:$F,$C29,B_IV_1A!AL:AL)</f>
        <v>0</v>
      </c>
      <c r="AG29" s="168">
        <f>SUMIF(B_IV_1A!$F:$F,$C29,B_IV_1A!AM:AM)</f>
        <v>0</v>
      </c>
      <c r="AH29" s="168">
        <f>SUMIF(B_IV_1A!$F:$F,$C29,B_IV_1A!AN:AN)</f>
        <v>0</v>
      </c>
      <c r="AI29" s="168">
        <f>SUMIF(B_IV_1A!$F:$F,$C29,B_IV_1A!AO:AO)</f>
        <v>0</v>
      </c>
      <c r="AJ29" s="168">
        <f>SUMIF(B_IV_1A!$F:$F,$C29,B_IV_1A!AP:AP)</f>
        <v>0</v>
      </c>
      <c r="AK29" s="168">
        <f>SUMIF(B_IV_1A!$F:$F,$C29,B_IV_1A!AQ:AQ)</f>
        <v>0</v>
      </c>
      <c r="AL29" s="36">
        <f t="shared" si="7"/>
        <v>0</v>
      </c>
      <c r="AR29" s="21" t="e">
        <f>INDEX(B_IV_1A!$G:$G,MATCH($C29,B_IV_1A!$F:$F,0))</f>
        <v>#N/A</v>
      </c>
      <c r="AS29" s="21">
        <f>COUNTIF(B_IV_1A!$AZ$3:$AZ$1499,$D29)</f>
        <v>0</v>
      </c>
      <c r="AT29" s="21">
        <f>SUMIF(B_IV_1A!$AZ$3:$AZ$1499,$D29,B_IV_1A!$CH$3:$CH$1499)</f>
        <v>0</v>
      </c>
      <c r="AU29" s="21">
        <f>SUMIF(B_IV_1A!$AZ:$AZ,$D29,B_IV_1A!$CI:$CI)</f>
        <v>0</v>
      </c>
      <c r="AV29" s="21">
        <f>SUMIF(B_IV_1A!$AZ:$AZ,$D29,B_IV_1A!$CI:$CI)</f>
        <v>0</v>
      </c>
    </row>
    <row r="30" spans="1:48" hidden="1" x14ac:dyDescent="0.25">
      <c r="A30" s="44">
        <v>383</v>
      </c>
      <c r="B30" s="193" t="s">
        <v>316</v>
      </c>
      <c r="C30" s="193" t="s">
        <v>317</v>
      </c>
      <c r="D30" s="193">
        <v>1874</v>
      </c>
      <c r="E30" s="193" t="s">
        <v>239</v>
      </c>
      <c r="F30" s="193" t="s">
        <v>318</v>
      </c>
      <c r="G30" s="35" t="str">
        <f t="shared" si="4"/>
        <v>Nincs rögzítve!</v>
      </c>
      <c r="I30" s="153">
        <f t="shared" si="5"/>
        <v>0</v>
      </c>
      <c r="J30" s="154">
        <f>SUMIF(B_IV_1A!$F:$F,$C30,B_IV_1A!$N:$N)</f>
        <v>0</v>
      </c>
      <c r="K30" s="154">
        <f>SUMIF(B_IV_1A!$F:$F,$C30,B_IV_1A!$O:$O)</f>
        <v>0</v>
      </c>
      <c r="L30" s="154">
        <f>SUMIF(B_IV_1A!$F:$F,$C30,B_IV_1A!$P:$P)</f>
        <v>0</v>
      </c>
      <c r="N30" s="154">
        <f>SUMIF(B_IV_1A!$F:$F,$C30,B_IV_1A!S:S)</f>
        <v>0</v>
      </c>
      <c r="O30" s="154">
        <f>SUMIF(B_IV_1A!$F:$F,$C30,B_IV_1A!T:T)</f>
        <v>0</v>
      </c>
      <c r="P30" s="154">
        <f>SUMIF(B_IV_1A!$F:$F,$C30,B_IV_1A!U:U)</f>
        <v>0</v>
      </c>
      <c r="Q30" s="154">
        <f>SUMIF(B_IV_1A!$F:$F,$C30,B_IV_1A!V:V)</f>
        <v>0</v>
      </c>
      <c r="R30" s="154">
        <f>SUMIF(B_IV_1A!$F:$F,$C30,B_IV_1A!W:W)</f>
        <v>0</v>
      </c>
      <c r="S30" s="154">
        <f>SUMIF(B_IV_1A!$F:$F,$C30,B_IV_1A!X:X)</f>
        <v>0</v>
      </c>
      <c r="T30" s="154">
        <f>SUMIF(B_IV_1A!$F:$F,$C30,B_IV_1A!Y:Y)</f>
        <v>0</v>
      </c>
      <c r="U30" s="154">
        <f>SUMIF(B_IV_1A!$F:$F,$C30,B_IV_1A!Z:Z)</f>
        <v>0</v>
      </c>
      <c r="V30" s="154">
        <f>SUMIF(B_IV_1A!$F:$F,$C30,B_IV_1A!AA:AA)</f>
        <v>0</v>
      </c>
      <c r="W30" s="154">
        <f>SUMIF(B_IV_1A!$F:$F,$C30,B_IV_1A!AB:AB)</f>
        <v>0</v>
      </c>
      <c r="X30" s="161">
        <f>SUMIF(B_IV_1A!$F:$F,$C30,B_IV_1A!AC:AC)</f>
        <v>0</v>
      </c>
      <c r="Y30" s="36">
        <f t="shared" si="6"/>
        <v>0</v>
      </c>
      <c r="AA30" s="168">
        <f>SUMIF(B_IV_1A!$F:$F,$C30,B_IV_1A!AG:AG)</f>
        <v>0</v>
      </c>
      <c r="AB30" s="168">
        <f>SUMIF(B_IV_1A!$F:$F,$C30,B_IV_1A!AH:AH)</f>
        <v>0</v>
      </c>
      <c r="AC30" s="168">
        <f>SUMIF(B_IV_1A!$F:$F,$C30,B_IV_1A!AI:AI)</f>
        <v>0</v>
      </c>
      <c r="AD30" s="168">
        <f>SUMIF(B_IV_1A!$F:$F,$C30,B_IV_1A!AJ:AJ)</f>
        <v>0</v>
      </c>
      <c r="AE30" s="168">
        <f>SUMIF(B_IV_1A!$F:$F,$C30,B_IV_1A!AK:AK)</f>
        <v>0</v>
      </c>
      <c r="AF30" s="168">
        <f>SUMIF(B_IV_1A!$F:$F,$C30,B_IV_1A!AL:AL)</f>
        <v>0</v>
      </c>
      <c r="AG30" s="168">
        <f>SUMIF(B_IV_1A!$F:$F,$C30,B_IV_1A!AM:AM)</f>
        <v>0</v>
      </c>
      <c r="AH30" s="168">
        <f>SUMIF(B_IV_1A!$F:$F,$C30,B_IV_1A!AN:AN)</f>
        <v>0</v>
      </c>
      <c r="AI30" s="168">
        <f>SUMIF(B_IV_1A!$F:$F,$C30,B_IV_1A!AO:AO)</f>
        <v>0</v>
      </c>
      <c r="AJ30" s="168">
        <f>SUMIF(B_IV_1A!$F:$F,$C30,B_IV_1A!AP:AP)</f>
        <v>0</v>
      </c>
      <c r="AK30" s="168">
        <f>SUMIF(B_IV_1A!$F:$F,$C30,B_IV_1A!AQ:AQ)</f>
        <v>0</v>
      </c>
      <c r="AL30" s="36">
        <f t="shared" si="7"/>
        <v>0</v>
      </c>
      <c r="AR30" s="21" t="e">
        <f>INDEX(B_IV_1A!$G:$G,MATCH($C30,B_IV_1A!$F:$F,0))</f>
        <v>#N/A</v>
      </c>
      <c r="AS30" s="21">
        <f>COUNTIF(B_IV_1A!$AZ$3:$AZ$1499,$D30)</f>
        <v>0</v>
      </c>
      <c r="AT30" s="21">
        <f>SUMIF(B_IV_1A!$AZ$3:$AZ$1499,$D30,B_IV_1A!$CH$3:$CH$1499)</f>
        <v>0</v>
      </c>
      <c r="AU30" s="21">
        <f>SUMIF(B_IV_1A!$AZ:$AZ,$D30,B_IV_1A!$CI:$CI)</f>
        <v>0</v>
      </c>
      <c r="AV30" s="21">
        <f>SUMIF(B_IV_1A!$AZ:$AZ,$D30,B_IV_1A!$CI:$CI)</f>
        <v>0</v>
      </c>
    </row>
    <row r="31" spans="1:48" hidden="1" x14ac:dyDescent="0.25">
      <c r="A31" s="44">
        <v>384</v>
      </c>
      <c r="B31" s="193" t="s">
        <v>319</v>
      </c>
      <c r="C31" s="193" t="s">
        <v>320</v>
      </c>
      <c r="D31" s="193">
        <v>1875</v>
      </c>
      <c r="E31" s="193" t="s">
        <v>239</v>
      </c>
      <c r="F31" s="193" t="s">
        <v>321</v>
      </c>
      <c r="G31" s="35" t="str">
        <f t="shared" si="4"/>
        <v>Nincs rögzítve!</v>
      </c>
      <c r="I31" s="153">
        <f t="shared" si="5"/>
        <v>0</v>
      </c>
      <c r="J31" s="154">
        <f>SUMIF(B_IV_1A!$F:$F,$C31,B_IV_1A!$N:$N)</f>
        <v>0</v>
      </c>
      <c r="K31" s="154">
        <f>SUMIF(B_IV_1A!$F:$F,$C31,B_IV_1A!$O:$O)</f>
        <v>0</v>
      </c>
      <c r="L31" s="154">
        <f>SUMIF(B_IV_1A!$F:$F,$C31,B_IV_1A!$P:$P)</f>
        <v>0</v>
      </c>
      <c r="N31" s="154">
        <f>SUMIF(B_IV_1A!$F:$F,$C31,B_IV_1A!S:S)</f>
        <v>0</v>
      </c>
      <c r="O31" s="154">
        <f>SUMIF(B_IV_1A!$F:$F,$C31,B_IV_1A!T:T)</f>
        <v>0</v>
      </c>
      <c r="P31" s="154">
        <f>SUMIF(B_IV_1A!$F:$F,$C31,B_IV_1A!U:U)</f>
        <v>0</v>
      </c>
      <c r="Q31" s="154">
        <f>SUMIF(B_IV_1A!$F:$F,$C31,B_IV_1A!V:V)</f>
        <v>0</v>
      </c>
      <c r="R31" s="154">
        <f>SUMIF(B_IV_1A!$F:$F,$C31,B_IV_1A!W:W)</f>
        <v>0</v>
      </c>
      <c r="S31" s="154">
        <f>SUMIF(B_IV_1A!$F:$F,$C31,B_IV_1A!X:X)</f>
        <v>0</v>
      </c>
      <c r="T31" s="154">
        <f>SUMIF(B_IV_1A!$F:$F,$C31,B_IV_1A!Y:Y)</f>
        <v>0</v>
      </c>
      <c r="U31" s="154">
        <f>SUMIF(B_IV_1A!$F:$F,$C31,B_IV_1A!Z:Z)</f>
        <v>0</v>
      </c>
      <c r="V31" s="154">
        <f>SUMIF(B_IV_1A!$F:$F,$C31,B_IV_1A!AA:AA)</f>
        <v>0</v>
      </c>
      <c r="W31" s="154">
        <f>SUMIF(B_IV_1A!$F:$F,$C31,B_IV_1A!AB:AB)</f>
        <v>0</v>
      </c>
      <c r="X31" s="161">
        <f>SUMIF(B_IV_1A!$F:$F,$C31,B_IV_1A!AC:AC)</f>
        <v>0</v>
      </c>
      <c r="Y31" s="36">
        <f t="shared" si="6"/>
        <v>0</v>
      </c>
      <c r="AA31" s="168">
        <f>SUMIF(B_IV_1A!$F:$F,$C31,B_IV_1A!AG:AG)</f>
        <v>0</v>
      </c>
      <c r="AB31" s="168">
        <f>SUMIF(B_IV_1A!$F:$F,$C31,B_IV_1A!AH:AH)</f>
        <v>0</v>
      </c>
      <c r="AC31" s="168">
        <f>SUMIF(B_IV_1A!$F:$F,$C31,B_IV_1A!AI:AI)</f>
        <v>0</v>
      </c>
      <c r="AD31" s="168">
        <f>SUMIF(B_IV_1A!$F:$F,$C31,B_IV_1A!AJ:AJ)</f>
        <v>0</v>
      </c>
      <c r="AE31" s="168">
        <f>SUMIF(B_IV_1A!$F:$F,$C31,B_IV_1A!AK:AK)</f>
        <v>0</v>
      </c>
      <c r="AF31" s="168">
        <f>SUMIF(B_IV_1A!$F:$F,$C31,B_IV_1A!AL:AL)</f>
        <v>0</v>
      </c>
      <c r="AG31" s="168">
        <f>SUMIF(B_IV_1A!$F:$F,$C31,B_IV_1A!AM:AM)</f>
        <v>0</v>
      </c>
      <c r="AH31" s="168">
        <f>SUMIF(B_IV_1A!$F:$F,$C31,B_IV_1A!AN:AN)</f>
        <v>0</v>
      </c>
      <c r="AI31" s="168">
        <f>SUMIF(B_IV_1A!$F:$F,$C31,B_IV_1A!AO:AO)</f>
        <v>0</v>
      </c>
      <c r="AJ31" s="168">
        <f>SUMIF(B_IV_1A!$F:$F,$C31,B_IV_1A!AP:AP)</f>
        <v>0</v>
      </c>
      <c r="AK31" s="168">
        <f>SUMIF(B_IV_1A!$F:$F,$C31,B_IV_1A!AQ:AQ)</f>
        <v>0</v>
      </c>
      <c r="AL31" s="36">
        <f t="shared" si="7"/>
        <v>0</v>
      </c>
      <c r="AR31" s="21" t="e">
        <f>INDEX(B_IV_1A!$G:$G,MATCH($C31,B_IV_1A!$F:$F,0))</f>
        <v>#N/A</v>
      </c>
      <c r="AS31" s="21">
        <f>COUNTIF(B_IV_1A!$AZ$3:$AZ$1499,$D31)</f>
        <v>0</v>
      </c>
      <c r="AT31" s="21">
        <f>SUMIF(B_IV_1A!$AZ$3:$AZ$1499,$D31,B_IV_1A!$CH$3:$CH$1499)</f>
        <v>0</v>
      </c>
      <c r="AU31" s="21">
        <f>SUMIF(B_IV_1A!$AZ:$AZ,$D31,B_IV_1A!$CI:$CI)</f>
        <v>0</v>
      </c>
      <c r="AV31" s="21">
        <f>SUMIF(B_IV_1A!$AZ:$AZ,$D31,B_IV_1A!$CI:$CI)</f>
        <v>0</v>
      </c>
    </row>
    <row r="32" spans="1:48" hidden="1" x14ac:dyDescent="0.25">
      <c r="A32" s="44">
        <v>385</v>
      </c>
      <c r="B32" s="193" t="s">
        <v>322</v>
      </c>
      <c r="C32" s="193" t="s">
        <v>323</v>
      </c>
      <c r="D32" s="193">
        <v>1876</v>
      </c>
      <c r="E32" s="193" t="s">
        <v>239</v>
      </c>
      <c r="F32" s="193" t="s">
        <v>324</v>
      </c>
      <c r="G32" s="35" t="str">
        <f t="shared" si="4"/>
        <v>Nincs rögzítve!</v>
      </c>
      <c r="I32" s="153">
        <f t="shared" si="5"/>
        <v>0</v>
      </c>
      <c r="J32" s="154">
        <f>SUMIF(B_IV_1A!$F:$F,$C32,B_IV_1A!$N:$N)</f>
        <v>0</v>
      </c>
      <c r="K32" s="154">
        <f>SUMIF(B_IV_1A!$F:$F,$C32,B_IV_1A!$O:$O)</f>
        <v>0</v>
      </c>
      <c r="L32" s="154">
        <f>SUMIF(B_IV_1A!$F:$F,$C32,B_IV_1A!$P:$P)</f>
        <v>0</v>
      </c>
      <c r="N32" s="154">
        <f>SUMIF(B_IV_1A!$F:$F,$C32,B_IV_1A!S:S)</f>
        <v>0</v>
      </c>
      <c r="O32" s="154">
        <f>SUMIF(B_IV_1A!$F:$F,$C32,B_IV_1A!T:T)</f>
        <v>0</v>
      </c>
      <c r="P32" s="154">
        <f>SUMIF(B_IV_1A!$F:$F,$C32,B_IV_1A!U:U)</f>
        <v>0</v>
      </c>
      <c r="Q32" s="154">
        <f>SUMIF(B_IV_1A!$F:$F,$C32,B_IV_1A!V:V)</f>
        <v>0</v>
      </c>
      <c r="R32" s="154">
        <f>SUMIF(B_IV_1A!$F:$F,$C32,B_IV_1A!W:W)</f>
        <v>0</v>
      </c>
      <c r="S32" s="154">
        <f>SUMIF(B_IV_1A!$F:$F,$C32,B_IV_1A!X:X)</f>
        <v>0</v>
      </c>
      <c r="T32" s="154">
        <f>SUMIF(B_IV_1A!$F:$F,$C32,B_IV_1A!Y:Y)</f>
        <v>0</v>
      </c>
      <c r="U32" s="154">
        <f>SUMIF(B_IV_1A!$F:$F,$C32,B_IV_1A!Z:Z)</f>
        <v>0</v>
      </c>
      <c r="V32" s="154">
        <f>SUMIF(B_IV_1A!$F:$F,$C32,B_IV_1A!AA:AA)</f>
        <v>0</v>
      </c>
      <c r="W32" s="154">
        <f>SUMIF(B_IV_1A!$F:$F,$C32,B_IV_1A!AB:AB)</f>
        <v>0</v>
      </c>
      <c r="X32" s="161">
        <f>SUMIF(B_IV_1A!$F:$F,$C32,B_IV_1A!AC:AC)</f>
        <v>0</v>
      </c>
      <c r="Y32" s="36">
        <f t="shared" si="6"/>
        <v>0</v>
      </c>
      <c r="AA32" s="168">
        <f>SUMIF(B_IV_1A!$F:$F,$C32,B_IV_1A!AG:AG)</f>
        <v>0</v>
      </c>
      <c r="AB32" s="168">
        <f>SUMIF(B_IV_1A!$F:$F,$C32,B_IV_1A!AH:AH)</f>
        <v>0</v>
      </c>
      <c r="AC32" s="168">
        <f>SUMIF(B_IV_1A!$F:$F,$C32,B_IV_1A!AI:AI)</f>
        <v>0</v>
      </c>
      <c r="AD32" s="168">
        <f>SUMIF(B_IV_1A!$F:$F,$C32,B_IV_1A!AJ:AJ)</f>
        <v>0</v>
      </c>
      <c r="AE32" s="168">
        <f>SUMIF(B_IV_1A!$F:$F,$C32,B_IV_1A!AK:AK)</f>
        <v>0</v>
      </c>
      <c r="AF32" s="168">
        <f>SUMIF(B_IV_1A!$F:$F,$C32,B_IV_1A!AL:AL)</f>
        <v>0</v>
      </c>
      <c r="AG32" s="168">
        <f>SUMIF(B_IV_1A!$F:$F,$C32,B_IV_1A!AM:AM)</f>
        <v>0</v>
      </c>
      <c r="AH32" s="168">
        <f>SUMIF(B_IV_1A!$F:$F,$C32,B_IV_1A!AN:AN)</f>
        <v>0</v>
      </c>
      <c r="AI32" s="168">
        <f>SUMIF(B_IV_1A!$F:$F,$C32,B_IV_1A!AO:AO)</f>
        <v>0</v>
      </c>
      <c r="AJ32" s="168">
        <f>SUMIF(B_IV_1A!$F:$F,$C32,B_IV_1A!AP:AP)</f>
        <v>0</v>
      </c>
      <c r="AK32" s="168">
        <f>SUMIF(B_IV_1A!$F:$F,$C32,B_IV_1A!AQ:AQ)</f>
        <v>0</v>
      </c>
      <c r="AL32" s="36">
        <f t="shared" si="7"/>
        <v>0</v>
      </c>
      <c r="AR32" s="21" t="e">
        <f>INDEX(B_IV_1A!$G:$G,MATCH($C32,B_IV_1A!$F:$F,0))</f>
        <v>#N/A</v>
      </c>
      <c r="AS32" s="21">
        <f>COUNTIF(B_IV_1A!$AZ$3:$AZ$1499,$D32)</f>
        <v>0</v>
      </c>
      <c r="AT32" s="21">
        <f>SUMIF(B_IV_1A!$AZ$3:$AZ$1499,$D32,B_IV_1A!$CH$3:$CH$1499)</f>
        <v>0</v>
      </c>
      <c r="AU32" s="21">
        <f>SUMIF(B_IV_1A!$AZ:$AZ,$D32,B_IV_1A!$CI:$CI)</f>
        <v>0</v>
      </c>
      <c r="AV32" s="21">
        <f>SUMIF(B_IV_1A!$AZ:$AZ,$D32,B_IV_1A!$CI:$CI)</f>
        <v>0</v>
      </c>
    </row>
    <row r="33" spans="1:48" hidden="1" x14ac:dyDescent="0.25">
      <c r="A33" s="44">
        <v>386</v>
      </c>
      <c r="B33" s="193" t="s">
        <v>325</v>
      </c>
      <c r="C33" s="193" t="s">
        <v>326</v>
      </c>
      <c r="D33" s="193">
        <v>1877</v>
      </c>
      <c r="E33" s="193" t="s">
        <v>239</v>
      </c>
      <c r="F33" s="193" t="s">
        <v>327</v>
      </c>
      <c r="G33" s="35" t="str">
        <f t="shared" si="4"/>
        <v>Nincs rögzítve!</v>
      </c>
      <c r="I33" s="153">
        <f t="shared" si="5"/>
        <v>0</v>
      </c>
      <c r="J33" s="154">
        <f>SUMIF(B_IV_1A!$F:$F,$C33,B_IV_1A!$N:$N)</f>
        <v>0</v>
      </c>
      <c r="K33" s="154">
        <f>SUMIF(B_IV_1A!$F:$F,$C33,B_IV_1A!$O:$O)</f>
        <v>0</v>
      </c>
      <c r="L33" s="154">
        <f>SUMIF(B_IV_1A!$F:$F,$C33,B_IV_1A!$P:$P)</f>
        <v>0</v>
      </c>
      <c r="N33" s="154">
        <f>SUMIF(B_IV_1A!$F:$F,$C33,B_IV_1A!S:S)</f>
        <v>0</v>
      </c>
      <c r="O33" s="154">
        <f>SUMIF(B_IV_1A!$F:$F,$C33,B_IV_1A!T:T)</f>
        <v>0</v>
      </c>
      <c r="P33" s="154">
        <f>SUMIF(B_IV_1A!$F:$F,$C33,B_IV_1A!U:U)</f>
        <v>0</v>
      </c>
      <c r="Q33" s="154">
        <f>SUMIF(B_IV_1A!$F:$F,$C33,B_IV_1A!V:V)</f>
        <v>0</v>
      </c>
      <c r="R33" s="154">
        <f>SUMIF(B_IV_1A!$F:$F,$C33,B_IV_1A!W:W)</f>
        <v>0</v>
      </c>
      <c r="S33" s="154">
        <f>SUMIF(B_IV_1A!$F:$F,$C33,B_IV_1A!X:X)</f>
        <v>0</v>
      </c>
      <c r="T33" s="154">
        <f>SUMIF(B_IV_1A!$F:$F,$C33,B_IV_1A!Y:Y)</f>
        <v>0</v>
      </c>
      <c r="U33" s="154">
        <f>SUMIF(B_IV_1A!$F:$F,$C33,B_IV_1A!Z:Z)</f>
        <v>0</v>
      </c>
      <c r="V33" s="154">
        <f>SUMIF(B_IV_1A!$F:$F,$C33,B_IV_1A!AA:AA)</f>
        <v>0</v>
      </c>
      <c r="W33" s="154">
        <f>SUMIF(B_IV_1A!$F:$F,$C33,B_IV_1A!AB:AB)</f>
        <v>0</v>
      </c>
      <c r="X33" s="161">
        <f>SUMIF(B_IV_1A!$F:$F,$C33,B_IV_1A!AC:AC)</f>
        <v>0</v>
      </c>
      <c r="Y33" s="36">
        <f t="shared" si="6"/>
        <v>0</v>
      </c>
      <c r="AA33" s="168">
        <f>SUMIF(B_IV_1A!$F:$F,$C33,B_IV_1A!AG:AG)</f>
        <v>0</v>
      </c>
      <c r="AB33" s="168">
        <f>SUMIF(B_IV_1A!$F:$F,$C33,B_IV_1A!AH:AH)</f>
        <v>0</v>
      </c>
      <c r="AC33" s="168">
        <f>SUMIF(B_IV_1A!$F:$F,$C33,B_IV_1A!AI:AI)</f>
        <v>0</v>
      </c>
      <c r="AD33" s="168">
        <f>SUMIF(B_IV_1A!$F:$F,$C33,B_IV_1A!AJ:AJ)</f>
        <v>0</v>
      </c>
      <c r="AE33" s="168">
        <f>SUMIF(B_IV_1A!$F:$F,$C33,B_IV_1A!AK:AK)</f>
        <v>0</v>
      </c>
      <c r="AF33" s="168">
        <f>SUMIF(B_IV_1A!$F:$F,$C33,B_IV_1A!AL:AL)</f>
        <v>0</v>
      </c>
      <c r="AG33" s="168">
        <f>SUMIF(B_IV_1A!$F:$F,$C33,B_IV_1A!AM:AM)</f>
        <v>0</v>
      </c>
      <c r="AH33" s="168">
        <f>SUMIF(B_IV_1A!$F:$F,$C33,B_IV_1A!AN:AN)</f>
        <v>0</v>
      </c>
      <c r="AI33" s="168">
        <f>SUMIF(B_IV_1A!$F:$F,$C33,B_IV_1A!AO:AO)</f>
        <v>0</v>
      </c>
      <c r="AJ33" s="168">
        <f>SUMIF(B_IV_1A!$F:$F,$C33,B_IV_1A!AP:AP)</f>
        <v>0</v>
      </c>
      <c r="AK33" s="168">
        <f>SUMIF(B_IV_1A!$F:$F,$C33,B_IV_1A!AQ:AQ)</f>
        <v>0</v>
      </c>
      <c r="AL33" s="36">
        <f t="shared" si="7"/>
        <v>0</v>
      </c>
      <c r="AR33" s="21" t="e">
        <f>INDEX(B_IV_1A!$G:$G,MATCH($C33,B_IV_1A!$F:$F,0))</f>
        <v>#N/A</v>
      </c>
      <c r="AS33" s="21">
        <f>COUNTIF(B_IV_1A!$AZ$3:$AZ$1499,$D33)</f>
        <v>0</v>
      </c>
      <c r="AT33" s="21">
        <f>SUMIF(B_IV_1A!$AZ$3:$AZ$1499,$D33,B_IV_1A!$CH$3:$CH$1499)</f>
        <v>0</v>
      </c>
      <c r="AU33" s="21">
        <f>SUMIF(B_IV_1A!$AZ:$AZ,$D33,B_IV_1A!$CI:$CI)</f>
        <v>0</v>
      </c>
      <c r="AV33" s="21">
        <f>SUMIF(B_IV_1A!$AZ:$AZ,$D33,B_IV_1A!$CI:$CI)</f>
        <v>0</v>
      </c>
    </row>
    <row r="34" spans="1:48" hidden="1" x14ac:dyDescent="0.25">
      <c r="A34" s="44">
        <v>387</v>
      </c>
      <c r="B34" s="193" t="s">
        <v>328</v>
      </c>
      <c r="C34" s="193" t="s">
        <v>329</v>
      </c>
      <c r="D34" s="193">
        <v>1878</v>
      </c>
      <c r="E34" s="193" t="s">
        <v>239</v>
      </c>
      <c r="F34" s="193" t="s">
        <v>330</v>
      </c>
      <c r="G34" s="35" t="str">
        <f t="shared" si="4"/>
        <v>Nincs rögzítve!</v>
      </c>
      <c r="I34" s="153">
        <f t="shared" si="5"/>
        <v>0</v>
      </c>
      <c r="J34" s="154">
        <f>SUMIF(B_IV_1A!$F:$F,$C34,B_IV_1A!$N:$N)</f>
        <v>0</v>
      </c>
      <c r="K34" s="154">
        <f>SUMIF(B_IV_1A!$F:$F,$C34,B_IV_1A!$O:$O)</f>
        <v>0</v>
      </c>
      <c r="L34" s="154">
        <f>SUMIF(B_IV_1A!$F:$F,$C34,B_IV_1A!$P:$P)</f>
        <v>0</v>
      </c>
      <c r="N34" s="154">
        <f>SUMIF(B_IV_1A!$F:$F,$C34,B_IV_1A!S:S)</f>
        <v>0</v>
      </c>
      <c r="O34" s="154">
        <f>SUMIF(B_IV_1A!$F:$F,$C34,B_IV_1A!T:T)</f>
        <v>0</v>
      </c>
      <c r="P34" s="154">
        <f>SUMIF(B_IV_1A!$F:$F,$C34,B_IV_1A!U:U)</f>
        <v>0</v>
      </c>
      <c r="Q34" s="154">
        <f>SUMIF(B_IV_1A!$F:$F,$C34,B_IV_1A!V:V)</f>
        <v>0</v>
      </c>
      <c r="R34" s="154">
        <f>SUMIF(B_IV_1A!$F:$F,$C34,B_IV_1A!W:W)</f>
        <v>0</v>
      </c>
      <c r="S34" s="154">
        <f>SUMIF(B_IV_1A!$F:$F,$C34,B_IV_1A!X:X)</f>
        <v>0</v>
      </c>
      <c r="T34" s="154">
        <f>SUMIF(B_IV_1A!$F:$F,$C34,B_IV_1A!Y:Y)</f>
        <v>0</v>
      </c>
      <c r="U34" s="154">
        <f>SUMIF(B_IV_1A!$F:$F,$C34,B_IV_1A!Z:Z)</f>
        <v>0</v>
      </c>
      <c r="V34" s="154">
        <f>SUMIF(B_IV_1A!$F:$F,$C34,B_IV_1A!AA:AA)</f>
        <v>0</v>
      </c>
      <c r="W34" s="154">
        <f>SUMIF(B_IV_1A!$F:$F,$C34,B_IV_1A!AB:AB)</f>
        <v>0</v>
      </c>
      <c r="X34" s="161">
        <f>SUMIF(B_IV_1A!$F:$F,$C34,B_IV_1A!AC:AC)</f>
        <v>0</v>
      </c>
      <c r="Y34" s="36">
        <f t="shared" si="6"/>
        <v>0</v>
      </c>
      <c r="AA34" s="168">
        <f>SUMIF(B_IV_1A!$F:$F,$C34,B_IV_1A!AG:AG)</f>
        <v>0</v>
      </c>
      <c r="AB34" s="168">
        <f>SUMIF(B_IV_1A!$F:$F,$C34,B_IV_1A!AH:AH)</f>
        <v>0</v>
      </c>
      <c r="AC34" s="168">
        <f>SUMIF(B_IV_1A!$F:$F,$C34,B_IV_1A!AI:AI)</f>
        <v>0</v>
      </c>
      <c r="AD34" s="168">
        <f>SUMIF(B_IV_1A!$F:$F,$C34,B_IV_1A!AJ:AJ)</f>
        <v>0</v>
      </c>
      <c r="AE34" s="168">
        <f>SUMIF(B_IV_1A!$F:$F,$C34,B_IV_1A!AK:AK)</f>
        <v>0</v>
      </c>
      <c r="AF34" s="168">
        <f>SUMIF(B_IV_1A!$F:$F,$C34,B_IV_1A!AL:AL)</f>
        <v>0</v>
      </c>
      <c r="AG34" s="168">
        <f>SUMIF(B_IV_1A!$F:$F,$C34,B_IV_1A!AM:AM)</f>
        <v>0</v>
      </c>
      <c r="AH34" s="168">
        <f>SUMIF(B_IV_1A!$F:$F,$C34,B_IV_1A!AN:AN)</f>
        <v>0</v>
      </c>
      <c r="AI34" s="168">
        <f>SUMIF(B_IV_1A!$F:$F,$C34,B_IV_1A!AO:AO)</f>
        <v>0</v>
      </c>
      <c r="AJ34" s="168">
        <f>SUMIF(B_IV_1A!$F:$F,$C34,B_IV_1A!AP:AP)</f>
        <v>0</v>
      </c>
      <c r="AK34" s="168">
        <f>SUMIF(B_IV_1A!$F:$F,$C34,B_IV_1A!AQ:AQ)</f>
        <v>0</v>
      </c>
      <c r="AL34" s="36">
        <f t="shared" si="7"/>
        <v>0</v>
      </c>
      <c r="AR34" s="21" t="e">
        <f>INDEX(B_IV_1A!$G:$G,MATCH($C34,B_IV_1A!$F:$F,0))</f>
        <v>#N/A</v>
      </c>
      <c r="AS34" s="21">
        <f>COUNTIF(B_IV_1A!$AZ$3:$AZ$1499,$D34)</f>
        <v>0</v>
      </c>
      <c r="AT34" s="21">
        <f>SUMIF(B_IV_1A!$AZ$3:$AZ$1499,$D34,B_IV_1A!$CH$3:$CH$1499)</f>
        <v>0</v>
      </c>
      <c r="AU34" s="21">
        <f>SUMIF(B_IV_1A!$AZ:$AZ,$D34,B_IV_1A!$CI:$CI)</f>
        <v>0</v>
      </c>
      <c r="AV34" s="21">
        <f>SUMIF(B_IV_1A!$AZ:$AZ,$D34,B_IV_1A!$CI:$CI)</f>
        <v>0</v>
      </c>
    </row>
    <row r="35" spans="1:48" hidden="1" x14ac:dyDescent="0.25">
      <c r="A35" s="44">
        <v>388</v>
      </c>
      <c r="B35" s="193" t="s">
        <v>331</v>
      </c>
      <c r="C35" s="193" t="s">
        <v>332</v>
      </c>
      <c r="D35" s="193">
        <v>1879</v>
      </c>
      <c r="E35" s="193" t="s">
        <v>239</v>
      </c>
      <c r="F35" s="193" t="s">
        <v>333</v>
      </c>
      <c r="G35" s="35" t="str">
        <f t="shared" si="4"/>
        <v>Nincs rögzítve!</v>
      </c>
      <c r="I35" s="153">
        <f t="shared" si="5"/>
        <v>0</v>
      </c>
      <c r="J35" s="154">
        <f>SUMIF(B_IV_1A!$F:$F,$C35,B_IV_1A!$N:$N)</f>
        <v>0</v>
      </c>
      <c r="K35" s="154">
        <f>SUMIF(B_IV_1A!$F:$F,$C35,B_IV_1A!$O:$O)</f>
        <v>0</v>
      </c>
      <c r="L35" s="154">
        <f>SUMIF(B_IV_1A!$F:$F,$C35,B_IV_1A!$P:$P)</f>
        <v>0</v>
      </c>
      <c r="N35" s="154">
        <f>SUMIF(B_IV_1A!$F:$F,$C35,B_IV_1A!S:S)</f>
        <v>0</v>
      </c>
      <c r="O35" s="154">
        <f>SUMIF(B_IV_1A!$F:$F,$C35,B_IV_1A!T:T)</f>
        <v>0</v>
      </c>
      <c r="P35" s="154">
        <f>SUMIF(B_IV_1A!$F:$F,$C35,B_IV_1A!U:U)</f>
        <v>0</v>
      </c>
      <c r="Q35" s="154">
        <f>SUMIF(B_IV_1A!$F:$F,$C35,B_IV_1A!V:V)</f>
        <v>0</v>
      </c>
      <c r="R35" s="154">
        <f>SUMIF(B_IV_1A!$F:$F,$C35,B_IV_1A!W:W)</f>
        <v>0</v>
      </c>
      <c r="S35" s="154">
        <f>SUMIF(B_IV_1A!$F:$F,$C35,B_IV_1A!X:X)</f>
        <v>0</v>
      </c>
      <c r="T35" s="154">
        <f>SUMIF(B_IV_1A!$F:$F,$C35,B_IV_1A!Y:Y)</f>
        <v>0</v>
      </c>
      <c r="U35" s="154">
        <f>SUMIF(B_IV_1A!$F:$F,$C35,B_IV_1A!Z:Z)</f>
        <v>0</v>
      </c>
      <c r="V35" s="154">
        <f>SUMIF(B_IV_1A!$F:$F,$C35,B_IV_1A!AA:AA)</f>
        <v>0</v>
      </c>
      <c r="W35" s="154">
        <f>SUMIF(B_IV_1A!$F:$F,$C35,B_IV_1A!AB:AB)</f>
        <v>0</v>
      </c>
      <c r="X35" s="161">
        <f>SUMIF(B_IV_1A!$F:$F,$C35,B_IV_1A!AC:AC)</f>
        <v>0</v>
      </c>
      <c r="Y35" s="36">
        <f t="shared" si="6"/>
        <v>0</v>
      </c>
      <c r="AA35" s="168">
        <f>SUMIF(B_IV_1A!$F:$F,$C35,B_IV_1A!AG:AG)</f>
        <v>0</v>
      </c>
      <c r="AB35" s="168">
        <f>SUMIF(B_IV_1A!$F:$F,$C35,B_IV_1A!AH:AH)</f>
        <v>0</v>
      </c>
      <c r="AC35" s="168">
        <f>SUMIF(B_IV_1A!$F:$F,$C35,B_IV_1A!AI:AI)</f>
        <v>0</v>
      </c>
      <c r="AD35" s="168">
        <f>SUMIF(B_IV_1A!$F:$F,$C35,B_IV_1A!AJ:AJ)</f>
        <v>0</v>
      </c>
      <c r="AE35" s="168">
        <f>SUMIF(B_IV_1A!$F:$F,$C35,B_IV_1A!AK:AK)</f>
        <v>0</v>
      </c>
      <c r="AF35" s="168">
        <f>SUMIF(B_IV_1A!$F:$F,$C35,B_IV_1A!AL:AL)</f>
        <v>0</v>
      </c>
      <c r="AG35" s="168">
        <f>SUMIF(B_IV_1A!$F:$F,$C35,B_IV_1A!AM:AM)</f>
        <v>0</v>
      </c>
      <c r="AH35" s="168">
        <f>SUMIF(B_IV_1A!$F:$F,$C35,B_IV_1A!AN:AN)</f>
        <v>0</v>
      </c>
      <c r="AI35" s="168">
        <f>SUMIF(B_IV_1A!$F:$F,$C35,B_IV_1A!AO:AO)</f>
        <v>0</v>
      </c>
      <c r="AJ35" s="168">
        <f>SUMIF(B_IV_1A!$F:$F,$C35,B_IV_1A!AP:AP)</f>
        <v>0</v>
      </c>
      <c r="AK35" s="168">
        <f>SUMIF(B_IV_1A!$F:$F,$C35,B_IV_1A!AQ:AQ)</f>
        <v>0</v>
      </c>
      <c r="AL35" s="36">
        <f t="shared" si="7"/>
        <v>0</v>
      </c>
      <c r="AR35" s="21" t="e">
        <f>INDEX(B_IV_1A!$G:$G,MATCH($C35,B_IV_1A!$F:$F,0))</f>
        <v>#N/A</v>
      </c>
      <c r="AS35" s="21">
        <f>COUNTIF(B_IV_1A!$AZ$3:$AZ$1499,$D35)</f>
        <v>0</v>
      </c>
      <c r="AT35" s="21">
        <f>SUMIF(B_IV_1A!$AZ$3:$AZ$1499,$D35,B_IV_1A!$CH$3:$CH$1499)</f>
        <v>0</v>
      </c>
      <c r="AU35" s="21">
        <f>SUMIF(B_IV_1A!$AZ:$AZ,$D35,B_IV_1A!$CI:$CI)</f>
        <v>0</v>
      </c>
      <c r="AV35" s="21">
        <f>SUMIF(B_IV_1A!$AZ:$AZ,$D35,B_IV_1A!$CI:$CI)</f>
        <v>0</v>
      </c>
    </row>
    <row r="36" spans="1:48" hidden="1" x14ac:dyDescent="0.25">
      <c r="A36" s="44">
        <v>389</v>
      </c>
      <c r="B36" s="193" t="s">
        <v>334</v>
      </c>
      <c r="C36" s="193" t="s">
        <v>335</v>
      </c>
      <c r="D36" s="193">
        <v>1880</v>
      </c>
      <c r="E36" s="193" t="s">
        <v>239</v>
      </c>
      <c r="F36" s="193" t="s">
        <v>336</v>
      </c>
      <c r="G36" s="35" t="str">
        <f t="shared" ref="G36:G56" si="8">IF(ISNA($AR36),"Nincs rögzítve!",IF(AU36=0,"Hiányzik a rövidtávú terv!",IF(AV36=0,"Hiányzik a hosszútávú terv!",IF(AS36=AT36,"Kitöltés rendben!",IF(AS36&lt;&gt;AT36,"Kitöltési hiba!","Kitöltési hiba!")))))</f>
        <v>Nincs rögzítve!</v>
      </c>
      <c r="I36" s="153">
        <f t="shared" ref="I36:I56" si="9">J36+K36</f>
        <v>0</v>
      </c>
      <c r="J36" s="154">
        <f>SUMIF(B_IV_1A!$F:$F,$C36,B_IV_1A!$N:$N)</f>
        <v>0</v>
      </c>
      <c r="K36" s="154">
        <f>SUMIF(B_IV_1A!$F:$F,$C36,B_IV_1A!$O:$O)</f>
        <v>0</v>
      </c>
      <c r="L36" s="154">
        <f>SUMIF(B_IV_1A!$F:$F,$C36,B_IV_1A!$P:$P)</f>
        <v>0</v>
      </c>
      <c r="N36" s="154">
        <f>SUMIF(B_IV_1A!$F:$F,$C36,B_IV_1A!S:S)</f>
        <v>0</v>
      </c>
      <c r="O36" s="154">
        <f>SUMIF(B_IV_1A!$F:$F,$C36,B_IV_1A!T:T)</f>
        <v>0</v>
      </c>
      <c r="P36" s="154">
        <f>SUMIF(B_IV_1A!$F:$F,$C36,B_IV_1A!U:U)</f>
        <v>0</v>
      </c>
      <c r="Q36" s="154">
        <f>SUMIF(B_IV_1A!$F:$F,$C36,B_IV_1A!V:V)</f>
        <v>0</v>
      </c>
      <c r="R36" s="154">
        <f>SUMIF(B_IV_1A!$F:$F,$C36,B_IV_1A!W:W)</f>
        <v>0</v>
      </c>
      <c r="S36" s="154">
        <f>SUMIF(B_IV_1A!$F:$F,$C36,B_IV_1A!X:X)</f>
        <v>0</v>
      </c>
      <c r="T36" s="154">
        <f>SUMIF(B_IV_1A!$F:$F,$C36,B_IV_1A!Y:Y)</f>
        <v>0</v>
      </c>
      <c r="U36" s="154">
        <f>SUMIF(B_IV_1A!$F:$F,$C36,B_IV_1A!Z:Z)</f>
        <v>0</v>
      </c>
      <c r="V36" s="154">
        <f>SUMIF(B_IV_1A!$F:$F,$C36,B_IV_1A!AA:AA)</f>
        <v>0</v>
      </c>
      <c r="W36" s="154">
        <f>SUMIF(B_IV_1A!$F:$F,$C36,B_IV_1A!AB:AB)</f>
        <v>0</v>
      </c>
      <c r="X36" s="161">
        <f>SUMIF(B_IV_1A!$F:$F,$C36,B_IV_1A!AC:AC)</f>
        <v>0</v>
      </c>
      <c r="Y36" s="36">
        <f t="shared" ref="Y36:Y56" si="10">SUM(N36:X36)</f>
        <v>0</v>
      </c>
      <c r="AA36" s="168">
        <f>SUMIF(B_IV_1A!$F:$F,$C36,B_IV_1A!AG:AG)</f>
        <v>0</v>
      </c>
      <c r="AB36" s="168">
        <f>SUMIF(B_IV_1A!$F:$F,$C36,B_IV_1A!AH:AH)</f>
        <v>0</v>
      </c>
      <c r="AC36" s="168">
        <f>SUMIF(B_IV_1A!$F:$F,$C36,B_IV_1A!AI:AI)</f>
        <v>0</v>
      </c>
      <c r="AD36" s="168">
        <f>SUMIF(B_IV_1A!$F:$F,$C36,B_IV_1A!AJ:AJ)</f>
        <v>0</v>
      </c>
      <c r="AE36" s="168">
        <f>SUMIF(B_IV_1A!$F:$F,$C36,B_IV_1A!AK:AK)</f>
        <v>0</v>
      </c>
      <c r="AF36" s="168">
        <f>SUMIF(B_IV_1A!$F:$F,$C36,B_IV_1A!AL:AL)</f>
        <v>0</v>
      </c>
      <c r="AG36" s="168">
        <f>SUMIF(B_IV_1A!$F:$F,$C36,B_IV_1A!AM:AM)</f>
        <v>0</v>
      </c>
      <c r="AH36" s="168">
        <f>SUMIF(B_IV_1A!$F:$F,$C36,B_IV_1A!AN:AN)</f>
        <v>0</v>
      </c>
      <c r="AI36" s="168">
        <f>SUMIF(B_IV_1A!$F:$F,$C36,B_IV_1A!AO:AO)</f>
        <v>0</v>
      </c>
      <c r="AJ36" s="168">
        <f>SUMIF(B_IV_1A!$F:$F,$C36,B_IV_1A!AP:AP)</f>
        <v>0</v>
      </c>
      <c r="AK36" s="168">
        <f>SUMIF(B_IV_1A!$F:$F,$C36,B_IV_1A!AQ:AQ)</f>
        <v>0</v>
      </c>
      <c r="AL36" s="36">
        <f t="shared" ref="AL36:AL56" si="11">SUM(AA36:AK36)</f>
        <v>0</v>
      </c>
      <c r="AR36" s="21" t="e">
        <f>INDEX(B_IV_1A!$G:$G,MATCH($C36,B_IV_1A!$F:$F,0))</f>
        <v>#N/A</v>
      </c>
      <c r="AS36" s="21">
        <f>COUNTIF(B_IV_1A!$AZ$3:$AZ$1499,$D36)</f>
        <v>0</v>
      </c>
      <c r="AT36" s="21">
        <f>SUMIF(B_IV_1A!$AZ$3:$AZ$1499,$D36,B_IV_1A!$CH$3:$CH$1499)</f>
        <v>0</v>
      </c>
      <c r="AU36" s="21">
        <f>SUMIF(B_IV_1A!$AZ:$AZ,$D36,B_IV_1A!$CI:$CI)</f>
        <v>0</v>
      </c>
      <c r="AV36" s="21">
        <f>SUMIF(B_IV_1A!$AZ:$AZ,$D36,B_IV_1A!$CI:$CI)</f>
        <v>0</v>
      </c>
    </row>
    <row r="37" spans="1:48" hidden="1" x14ac:dyDescent="0.25">
      <c r="A37" s="44">
        <v>390</v>
      </c>
      <c r="B37" s="193" t="s">
        <v>337</v>
      </c>
      <c r="C37" s="193" t="s">
        <v>338</v>
      </c>
      <c r="D37" s="193">
        <v>1881</v>
      </c>
      <c r="E37" s="193" t="s">
        <v>239</v>
      </c>
      <c r="F37" s="193" t="s">
        <v>339</v>
      </c>
      <c r="G37" s="35" t="str">
        <f t="shared" si="8"/>
        <v>Nincs rögzítve!</v>
      </c>
      <c r="I37" s="153">
        <f t="shared" si="9"/>
        <v>0</v>
      </c>
      <c r="J37" s="154">
        <f>SUMIF(B_IV_1A!$F:$F,$C37,B_IV_1A!$N:$N)</f>
        <v>0</v>
      </c>
      <c r="K37" s="154">
        <f>SUMIF(B_IV_1A!$F:$F,$C37,B_IV_1A!$O:$O)</f>
        <v>0</v>
      </c>
      <c r="L37" s="154">
        <f>SUMIF(B_IV_1A!$F:$F,$C37,B_IV_1A!$P:$P)</f>
        <v>0</v>
      </c>
      <c r="N37" s="154">
        <f>SUMIF(B_IV_1A!$F:$F,$C37,B_IV_1A!S:S)</f>
        <v>0</v>
      </c>
      <c r="O37" s="154">
        <f>SUMIF(B_IV_1A!$F:$F,$C37,B_IV_1A!T:T)</f>
        <v>0</v>
      </c>
      <c r="P37" s="154">
        <f>SUMIF(B_IV_1A!$F:$F,$C37,B_IV_1A!U:U)</f>
        <v>0</v>
      </c>
      <c r="Q37" s="154">
        <f>SUMIF(B_IV_1A!$F:$F,$C37,B_IV_1A!V:V)</f>
        <v>0</v>
      </c>
      <c r="R37" s="154">
        <f>SUMIF(B_IV_1A!$F:$F,$C37,B_IV_1A!W:W)</f>
        <v>0</v>
      </c>
      <c r="S37" s="154">
        <f>SUMIF(B_IV_1A!$F:$F,$C37,B_IV_1A!X:X)</f>
        <v>0</v>
      </c>
      <c r="T37" s="154">
        <f>SUMIF(B_IV_1A!$F:$F,$C37,B_IV_1A!Y:Y)</f>
        <v>0</v>
      </c>
      <c r="U37" s="154">
        <f>SUMIF(B_IV_1A!$F:$F,$C37,B_IV_1A!Z:Z)</f>
        <v>0</v>
      </c>
      <c r="V37" s="154">
        <f>SUMIF(B_IV_1A!$F:$F,$C37,B_IV_1A!AA:AA)</f>
        <v>0</v>
      </c>
      <c r="W37" s="154">
        <f>SUMIF(B_IV_1A!$F:$F,$C37,B_IV_1A!AB:AB)</f>
        <v>0</v>
      </c>
      <c r="X37" s="161">
        <f>SUMIF(B_IV_1A!$F:$F,$C37,B_IV_1A!AC:AC)</f>
        <v>0</v>
      </c>
      <c r="Y37" s="36">
        <f t="shared" si="10"/>
        <v>0</v>
      </c>
      <c r="AA37" s="168">
        <f>SUMIF(B_IV_1A!$F:$F,$C37,B_IV_1A!AG:AG)</f>
        <v>0</v>
      </c>
      <c r="AB37" s="168">
        <f>SUMIF(B_IV_1A!$F:$F,$C37,B_IV_1A!AH:AH)</f>
        <v>0</v>
      </c>
      <c r="AC37" s="168">
        <f>SUMIF(B_IV_1A!$F:$F,$C37,B_IV_1A!AI:AI)</f>
        <v>0</v>
      </c>
      <c r="AD37" s="168">
        <f>SUMIF(B_IV_1A!$F:$F,$C37,B_IV_1A!AJ:AJ)</f>
        <v>0</v>
      </c>
      <c r="AE37" s="168">
        <f>SUMIF(B_IV_1A!$F:$F,$C37,B_IV_1A!AK:AK)</f>
        <v>0</v>
      </c>
      <c r="AF37" s="168">
        <f>SUMIF(B_IV_1A!$F:$F,$C37,B_IV_1A!AL:AL)</f>
        <v>0</v>
      </c>
      <c r="AG37" s="168">
        <f>SUMIF(B_IV_1A!$F:$F,$C37,B_IV_1A!AM:AM)</f>
        <v>0</v>
      </c>
      <c r="AH37" s="168">
        <f>SUMIF(B_IV_1A!$F:$F,$C37,B_IV_1A!AN:AN)</f>
        <v>0</v>
      </c>
      <c r="AI37" s="168">
        <f>SUMIF(B_IV_1A!$F:$F,$C37,B_IV_1A!AO:AO)</f>
        <v>0</v>
      </c>
      <c r="AJ37" s="168">
        <f>SUMIF(B_IV_1A!$F:$F,$C37,B_IV_1A!AP:AP)</f>
        <v>0</v>
      </c>
      <c r="AK37" s="168">
        <f>SUMIF(B_IV_1A!$F:$F,$C37,B_IV_1A!AQ:AQ)</f>
        <v>0</v>
      </c>
      <c r="AL37" s="36">
        <f t="shared" si="11"/>
        <v>0</v>
      </c>
      <c r="AR37" s="21" t="e">
        <f>INDEX(B_IV_1A!$G:$G,MATCH($C37,B_IV_1A!$F:$F,0))</f>
        <v>#N/A</v>
      </c>
      <c r="AS37" s="21">
        <f>COUNTIF(B_IV_1A!$AZ$3:$AZ$1499,$D37)</f>
        <v>0</v>
      </c>
      <c r="AT37" s="21">
        <f>SUMIF(B_IV_1A!$AZ$3:$AZ$1499,$D37,B_IV_1A!$CH$3:$CH$1499)</f>
        <v>0</v>
      </c>
      <c r="AU37" s="21">
        <f>SUMIF(B_IV_1A!$AZ:$AZ,$D37,B_IV_1A!$CI:$CI)</f>
        <v>0</v>
      </c>
      <c r="AV37" s="21">
        <f>SUMIF(B_IV_1A!$AZ:$AZ,$D37,B_IV_1A!$CI:$CI)</f>
        <v>0</v>
      </c>
    </row>
    <row r="38" spans="1:48" hidden="1" x14ac:dyDescent="0.25">
      <c r="A38" s="44">
        <v>391</v>
      </c>
      <c r="B38" s="193" t="s">
        <v>340</v>
      </c>
      <c r="C38" s="193" t="s">
        <v>341</v>
      </c>
      <c r="D38" s="193">
        <v>1882</v>
      </c>
      <c r="E38" s="193" t="s">
        <v>239</v>
      </c>
      <c r="F38" s="193" t="s">
        <v>342</v>
      </c>
      <c r="G38" s="35" t="str">
        <f t="shared" si="8"/>
        <v>Nincs rögzítve!</v>
      </c>
      <c r="I38" s="153">
        <f t="shared" si="9"/>
        <v>0</v>
      </c>
      <c r="J38" s="154">
        <f>SUMIF(B_IV_1A!$F:$F,$C38,B_IV_1A!$N:$N)</f>
        <v>0</v>
      </c>
      <c r="K38" s="154">
        <f>SUMIF(B_IV_1A!$F:$F,$C38,B_IV_1A!$O:$O)</f>
        <v>0</v>
      </c>
      <c r="L38" s="154">
        <f>SUMIF(B_IV_1A!$F:$F,$C38,B_IV_1A!$P:$P)</f>
        <v>0</v>
      </c>
      <c r="N38" s="154">
        <f>SUMIF(B_IV_1A!$F:$F,$C38,B_IV_1A!S:S)</f>
        <v>0</v>
      </c>
      <c r="O38" s="154">
        <f>SUMIF(B_IV_1A!$F:$F,$C38,B_IV_1A!T:T)</f>
        <v>0</v>
      </c>
      <c r="P38" s="154">
        <f>SUMIF(B_IV_1A!$F:$F,$C38,B_IV_1A!U:U)</f>
        <v>0</v>
      </c>
      <c r="Q38" s="154">
        <f>SUMIF(B_IV_1A!$F:$F,$C38,B_IV_1A!V:V)</f>
        <v>0</v>
      </c>
      <c r="R38" s="154">
        <f>SUMIF(B_IV_1A!$F:$F,$C38,B_IV_1A!W:W)</f>
        <v>0</v>
      </c>
      <c r="S38" s="154">
        <f>SUMIF(B_IV_1A!$F:$F,$C38,B_IV_1A!X:X)</f>
        <v>0</v>
      </c>
      <c r="T38" s="154">
        <f>SUMIF(B_IV_1A!$F:$F,$C38,B_IV_1A!Y:Y)</f>
        <v>0</v>
      </c>
      <c r="U38" s="154">
        <f>SUMIF(B_IV_1A!$F:$F,$C38,B_IV_1A!Z:Z)</f>
        <v>0</v>
      </c>
      <c r="V38" s="154">
        <f>SUMIF(B_IV_1A!$F:$F,$C38,B_IV_1A!AA:AA)</f>
        <v>0</v>
      </c>
      <c r="W38" s="154">
        <f>SUMIF(B_IV_1A!$F:$F,$C38,B_IV_1A!AB:AB)</f>
        <v>0</v>
      </c>
      <c r="X38" s="161">
        <f>SUMIF(B_IV_1A!$F:$F,$C38,B_IV_1A!AC:AC)</f>
        <v>0</v>
      </c>
      <c r="Y38" s="36">
        <f t="shared" si="10"/>
        <v>0</v>
      </c>
      <c r="AA38" s="168">
        <f>SUMIF(B_IV_1A!$F:$F,$C38,B_IV_1A!AG:AG)</f>
        <v>0</v>
      </c>
      <c r="AB38" s="168">
        <f>SUMIF(B_IV_1A!$F:$F,$C38,B_IV_1A!AH:AH)</f>
        <v>0</v>
      </c>
      <c r="AC38" s="168">
        <f>SUMIF(B_IV_1A!$F:$F,$C38,B_IV_1A!AI:AI)</f>
        <v>0</v>
      </c>
      <c r="AD38" s="168">
        <f>SUMIF(B_IV_1A!$F:$F,$C38,B_IV_1A!AJ:AJ)</f>
        <v>0</v>
      </c>
      <c r="AE38" s="168">
        <f>SUMIF(B_IV_1A!$F:$F,$C38,B_IV_1A!AK:AK)</f>
        <v>0</v>
      </c>
      <c r="AF38" s="168">
        <f>SUMIF(B_IV_1A!$F:$F,$C38,B_IV_1A!AL:AL)</f>
        <v>0</v>
      </c>
      <c r="AG38" s="168">
        <f>SUMIF(B_IV_1A!$F:$F,$C38,B_IV_1A!AM:AM)</f>
        <v>0</v>
      </c>
      <c r="AH38" s="168">
        <f>SUMIF(B_IV_1A!$F:$F,$C38,B_IV_1A!AN:AN)</f>
        <v>0</v>
      </c>
      <c r="AI38" s="168">
        <f>SUMIF(B_IV_1A!$F:$F,$C38,B_IV_1A!AO:AO)</f>
        <v>0</v>
      </c>
      <c r="AJ38" s="168">
        <f>SUMIF(B_IV_1A!$F:$F,$C38,B_IV_1A!AP:AP)</f>
        <v>0</v>
      </c>
      <c r="AK38" s="168">
        <f>SUMIF(B_IV_1A!$F:$F,$C38,B_IV_1A!AQ:AQ)</f>
        <v>0</v>
      </c>
      <c r="AL38" s="36">
        <f t="shared" si="11"/>
        <v>0</v>
      </c>
      <c r="AR38" s="21" t="e">
        <f>INDEX(B_IV_1A!$G:$G,MATCH($C38,B_IV_1A!$F:$F,0))</f>
        <v>#N/A</v>
      </c>
      <c r="AS38" s="21">
        <f>COUNTIF(B_IV_1A!$AZ$3:$AZ$1499,$D38)</f>
        <v>0</v>
      </c>
      <c r="AT38" s="21">
        <f>SUMIF(B_IV_1A!$AZ$3:$AZ$1499,$D38,B_IV_1A!$CH$3:$CH$1499)</f>
        <v>0</v>
      </c>
      <c r="AU38" s="21">
        <f>SUMIF(B_IV_1A!$AZ:$AZ,$D38,B_IV_1A!$CI:$CI)</f>
        <v>0</v>
      </c>
      <c r="AV38" s="21">
        <f>SUMIF(B_IV_1A!$AZ:$AZ,$D38,B_IV_1A!$CI:$CI)</f>
        <v>0</v>
      </c>
    </row>
    <row r="39" spans="1:48" hidden="1" x14ac:dyDescent="0.25">
      <c r="A39" s="44">
        <v>392</v>
      </c>
      <c r="B39" s="193" t="s">
        <v>343</v>
      </c>
      <c r="C39" s="193" t="s">
        <v>344</v>
      </c>
      <c r="D39" s="193">
        <v>1883</v>
      </c>
      <c r="E39" s="193" t="s">
        <v>239</v>
      </c>
      <c r="F39" s="193" t="s">
        <v>345</v>
      </c>
      <c r="G39" s="35" t="str">
        <f t="shared" si="8"/>
        <v>Nincs rögzítve!</v>
      </c>
      <c r="I39" s="153">
        <f t="shared" si="9"/>
        <v>0</v>
      </c>
      <c r="J39" s="154">
        <f>SUMIF(B_IV_1A!$F:$F,$C39,B_IV_1A!$N:$N)</f>
        <v>0</v>
      </c>
      <c r="K39" s="154">
        <f>SUMIF(B_IV_1A!$F:$F,$C39,B_IV_1A!$O:$O)</f>
        <v>0</v>
      </c>
      <c r="L39" s="154">
        <f>SUMIF(B_IV_1A!$F:$F,$C39,B_IV_1A!$P:$P)</f>
        <v>0</v>
      </c>
      <c r="N39" s="154">
        <f>SUMIF(B_IV_1A!$F:$F,$C39,B_IV_1A!S:S)</f>
        <v>0</v>
      </c>
      <c r="O39" s="154">
        <f>SUMIF(B_IV_1A!$F:$F,$C39,B_IV_1A!T:T)</f>
        <v>0</v>
      </c>
      <c r="P39" s="154">
        <f>SUMIF(B_IV_1A!$F:$F,$C39,B_IV_1A!U:U)</f>
        <v>0</v>
      </c>
      <c r="Q39" s="154">
        <f>SUMIF(B_IV_1A!$F:$F,$C39,B_IV_1A!V:V)</f>
        <v>0</v>
      </c>
      <c r="R39" s="154">
        <f>SUMIF(B_IV_1A!$F:$F,$C39,B_IV_1A!W:W)</f>
        <v>0</v>
      </c>
      <c r="S39" s="154">
        <f>SUMIF(B_IV_1A!$F:$F,$C39,B_IV_1A!X:X)</f>
        <v>0</v>
      </c>
      <c r="T39" s="154">
        <f>SUMIF(B_IV_1A!$F:$F,$C39,B_IV_1A!Y:Y)</f>
        <v>0</v>
      </c>
      <c r="U39" s="154">
        <f>SUMIF(B_IV_1A!$F:$F,$C39,B_IV_1A!Z:Z)</f>
        <v>0</v>
      </c>
      <c r="V39" s="154">
        <f>SUMIF(B_IV_1A!$F:$F,$C39,B_IV_1A!AA:AA)</f>
        <v>0</v>
      </c>
      <c r="W39" s="154">
        <f>SUMIF(B_IV_1A!$F:$F,$C39,B_IV_1A!AB:AB)</f>
        <v>0</v>
      </c>
      <c r="X39" s="161">
        <f>SUMIF(B_IV_1A!$F:$F,$C39,B_IV_1A!AC:AC)</f>
        <v>0</v>
      </c>
      <c r="Y39" s="36">
        <f t="shared" si="10"/>
        <v>0</v>
      </c>
      <c r="AA39" s="168">
        <f>SUMIF(B_IV_1A!$F:$F,$C39,B_IV_1A!AG:AG)</f>
        <v>0</v>
      </c>
      <c r="AB39" s="168">
        <f>SUMIF(B_IV_1A!$F:$F,$C39,B_IV_1A!AH:AH)</f>
        <v>0</v>
      </c>
      <c r="AC39" s="168">
        <f>SUMIF(B_IV_1A!$F:$F,$C39,B_IV_1A!AI:AI)</f>
        <v>0</v>
      </c>
      <c r="AD39" s="168">
        <f>SUMIF(B_IV_1A!$F:$F,$C39,B_IV_1A!AJ:AJ)</f>
        <v>0</v>
      </c>
      <c r="AE39" s="168">
        <f>SUMIF(B_IV_1A!$F:$F,$C39,B_IV_1A!AK:AK)</f>
        <v>0</v>
      </c>
      <c r="AF39" s="168">
        <f>SUMIF(B_IV_1A!$F:$F,$C39,B_IV_1A!AL:AL)</f>
        <v>0</v>
      </c>
      <c r="AG39" s="168">
        <f>SUMIF(B_IV_1A!$F:$F,$C39,B_IV_1A!AM:AM)</f>
        <v>0</v>
      </c>
      <c r="AH39" s="168">
        <f>SUMIF(B_IV_1A!$F:$F,$C39,B_IV_1A!AN:AN)</f>
        <v>0</v>
      </c>
      <c r="AI39" s="168">
        <f>SUMIF(B_IV_1A!$F:$F,$C39,B_IV_1A!AO:AO)</f>
        <v>0</v>
      </c>
      <c r="AJ39" s="168">
        <f>SUMIF(B_IV_1A!$F:$F,$C39,B_IV_1A!AP:AP)</f>
        <v>0</v>
      </c>
      <c r="AK39" s="168">
        <f>SUMIF(B_IV_1A!$F:$F,$C39,B_IV_1A!AQ:AQ)</f>
        <v>0</v>
      </c>
      <c r="AL39" s="36">
        <f t="shared" si="11"/>
        <v>0</v>
      </c>
      <c r="AR39" s="21" t="e">
        <f>INDEX(B_IV_1A!$G:$G,MATCH($C39,B_IV_1A!$F:$F,0))</f>
        <v>#N/A</v>
      </c>
      <c r="AS39" s="21">
        <f>COUNTIF(B_IV_1A!$AZ$3:$AZ$1499,$D39)</f>
        <v>0</v>
      </c>
      <c r="AT39" s="21">
        <f>SUMIF(B_IV_1A!$AZ$3:$AZ$1499,$D39,B_IV_1A!$CH$3:$CH$1499)</f>
        <v>0</v>
      </c>
      <c r="AU39" s="21">
        <f>SUMIF(B_IV_1A!$AZ:$AZ,$D39,B_IV_1A!$CI:$CI)</f>
        <v>0</v>
      </c>
      <c r="AV39" s="21">
        <f>SUMIF(B_IV_1A!$AZ:$AZ,$D39,B_IV_1A!$CI:$CI)</f>
        <v>0</v>
      </c>
    </row>
    <row r="40" spans="1:48" hidden="1" x14ac:dyDescent="0.25">
      <c r="A40" s="44">
        <v>393</v>
      </c>
      <c r="B40" s="193" t="s">
        <v>346</v>
      </c>
      <c r="C40" s="193" t="s">
        <v>347</v>
      </c>
      <c r="D40" s="193">
        <v>1884</v>
      </c>
      <c r="E40" s="193" t="s">
        <v>239</v>
      </c>
      <c r="F40" s="193" t="s">
        <v>348</v>
      </c>
      <c r="G40" s="35" t="str">
        <f t="shared" si="8"/>
        <v>Nincs rögzítve!</v>
      </c>
      <c r="I40" s="153">
        <f t="shared" si="9"/>
        <v>0</v>
      </c>
      <c r="J40" s="154">
        <f>SUMIF(B_IV_1A!$F:$F,$C40,B_IV_1A!$N:$N)</f>
        <v>0</v>
      </c>
      <c r="K40" s="154">
        <f>SUMIF(B_IV_1A!$F:$F,$C40,B_IV_1A!$O:$O)</f>
        <v>0</v>
      </c>
      <c r="L40" s="154">
        <f>SUMIF(B_IV_1A!$F:$F,$C40,B_IV_1A!$P:$P)</f>
        <v>0</v>
      </c>
      <c r="N40" s="154">
        <f>SUMIF(B_IV_1A!$F:$F,$C40,B_IV_1A!S:S)</f>
        <v>0</v>
      </c>
      <c r="O40" s="154">
        <f>SUMIF(B_IV_1A!$F:$F,$C40,B_IV_1A!T:T)</f>
        <v>0</v>
      </c>
      <c r="P40" s="154">
        <f>SUMIF(B_IV_1A!$F:$F,$C40,B_IV_1A!U:U)</f>
        <v>0</v>
      </c>
      <c r="Q40" s="154">
        <f>SUMIF(B_IV_1A!$F:$F,$C40,B_IV_1A!V:V)</f>
        <v>0</v>
      </c>
      <c r="R40" s="154">
        <f>SUMIF(B_IV_1A!$F:$F,$C40,B_IV_1A!W:W)</f>
        <v>0</v>
      </c>
      <c r="S40" s="154">
        <f>SUMIF(B_IV_1A!$F:$F,$C40,B_IV_1A!X:X)</f>
        <v>0</v>
      </c>
      <c r="T40" s="154">
        <f>SUMIF(B_IV_1A!$F:$F,$C40,B_IV_1A!Y:Y)</f>
        <v>0</v>
      </c>
      <c r="U40" s="154">
        <f>SUMIF(B_IV_1A!$F:$F,$C40,B_IV_1A!Z:Z)</f>
        <v>0</v>
      </c>
      <c r="V40" s="154">
        <f>SUMIF(B_IV_1A!$F:$F,$C40,B_IV_1A!AA:AA)</f>
        <v>0</v>
      </c>
      <c r="W40" s="154">
        <f>SUMIF(B_IV_1A!$F:$F,$C40,B_IV_1A!AB:AB)</f>
        <v>0</v>
      </c>
      <c r="X40" s="161">
        <f>SUMIF(B_IV_1A!$F:$F,$C40,B_IV_1A!AC:AC)</f>
        <v>0</v>
      </c>
      <c r="Y40" s="36">
        <f t="shared" si="10"/>
        <v>0</v>
      </c>
      <c r="AA40" s="168">
        <f>SUMIF(B_IV_1A!$F:$F,$C40,B_IV_1A!AG:AG)</f>
        <v>0</v>
      </c>
      <c r="AB40" s="168">
        <f>SUMIF(B_IV_1A!$F:$F,$C40,B_IV_1A!AH:AH)</f>
        <v>0</v>
      </c>
      <c r="AC40" s="168">
        <f>SUMIF(B_IV_1A!$F:$F,$C40,B_IV_1A!AI:AI)</f>
        <v>0</v>
      </c>
      <c r="AD40" s="168">
        <f>SUMIF(B_IV_1A!$F:$F,$C40,B_IV_1A!AJ:AJ)</f>
        <v>0</v>
      </c>
      <c r="AE40" s="168">
        <f>SUMIF(B_IV_1A!$F:$F,$C40,B_IV_1A!AK:AK)</f>
        <v>0</v>
      </c>
      <c r="AF40" s="168">
        <f>SUMIF(B_IV_1A!$F:$F,$C40,B_IV_1A!AL:AL)</f>
        <v>0</v>
      </c>
      <c r="AG40" s="168">
        <f>SUMIF(B_IV_1A!$F:$F,$C40,B_IV_1A!AM:AM)</f>
        <v>0</v>
      </c>
      <c r="AH40" s="168">
        <f>SUMIF(B_IV_1A!$F:$F,$C40,B_IV_1A!AN:AN)</f>
        <v>0</v>
      </c>
      <c r="AI40" s="168">
        <f>SUMIF(B_IV_1A!$F:$F,$C40,B_IV_1A!AO:AO)</f>
        <v>0</v>
      </c>
      <c r="AJ40" s="168">
        <f>SUMIF(B_IV_1A!$F:$F,$C40,B_IV_1A!AP:AP)</f>
        <v>0</v>
      </c>
      <c r="AK40" s="168">
        <f>SUMIF(B_IV_1A!$F:$F,$C40,B_IV_1A!AQ:AQ)</f>
        <v>0</v>
      </c>
      <c r="AL40" s="36">
        <f t="shared" si="11"/>
        <v>0</v>
      </c>
      <c r="AR40" s="21" t="e">
        <f>INDEX(B_IV_1A!$G:$G,MATCH($C40,B_IV_1A!$F:$F,0))</f>
        <v>#N/A</v>
      </c>
      <c r="AS40" s="21">
        <f>COUNTIF(B_IV_1A!$AZ$3:$AZ$1499,$D40)</f>
        <v>0</v>
      </c>
      <c r="AT40" s="21">
        <f>SUMIF(B_IV_1A!$AZ$3:$AZ$1499,$D40,B_IV_1A!$CH$3:$CH$1499)</f>
        <v>0</v>
      </c>
      <c r="AU40" s="21">
        <f>SUMIF(B_IV_1A!$AZ:$AZ,$D40,B_IV_1A!$CI:$CI)</f>
        <v>0</v>
      </c>
      <c r="AV40" s="21">
        <f>SUMIF(B_IV_1A!$AZ:$AZ,$D40,B_IV_1A!$CI:$CI)</f>
        <v>0</v>
      </c>
    </row>
    <row r="41" spans="1:48" hidden="1" x14ac:dyDescent="0.25">
      <c r="A41" s="44">
        <v>394</v>
      </c>
      <c r="B41" s="193" t="s">
        <v>349</v>
      </c>
      <c r="C41" s="193" t="s">
        <v>350</v>
      </c>
      <c r="D41" s="193">
        <v>1885</v>
      </c>
      <c r="E41" s="193" t="s">
        <v>239</v>
      </c>
      <c r="F41" s="193" t="s">
        <v>351</v>
      </c>
      <c r="G41" s="35" t="str">
        <f t="shared" si="8"/>
        <v>Nincs rögzítve!</v>
      </c>
      <c r="I41" s="153">
        <f t="shared" si="9"/>
        <v>0</v>
      </c>
      <c r="J41" s="154">
        <f>SUMIF(B_IV_1A!$F:$F,$C41,B_IV_1A!$N:$N)</f>
        <v>0</v>
      </c>
      <c r="K41" s="154">
        <f>SUMIF(B_IV_1A!$F:$F,$C41,B_IV_1A!$O:$O)</f>
        <v>0</v>
      </c>
      <c r="L41" s="154">
        <f>SUMIF(B_IV_1A!$F:$F,$C41,B_IV_1A!$P:$P)</f>
        <v>0</v>
      </c>
      <c r="N41" s="154">
        <f>SUMIF(B_IV_1A!$F:$F,$C41,B_IV_1A!S:S)</f>
        <v>0</v>
      </c>
      <c r="O41" s="154">
        <f>SUMIF(B_IV_1A!$F:$F,$C41,B_IV_1A!T:T)</f>
        <v>0</v>
      </c>
      <c r="P41" s="154">
        <f>SUMIF(B_IV_1A!$F:$F,$C41,B_IV_1A!U:U)</f>
        <v>0</v>
      </c>
      <c r="Q41" s="154">
        <f>SUMIF(B_IV_1A!$F:$F,$C41,B_IV_1A!V:V)</f>
        <v>0</v>
      </c>
      <c r="R41" s="154">
        <f>SUMIF(B_IV_1A!$F:$F,$C41,B_IV_1A!W:W)</f>
        <v>0</v>
      </c>
      <c r="S41" s="154">
        <f>SUMIF(B_IV_1A!$F:$F,$C41,B_IV_1A!X:X)</f>
        <v>0</v>
      </c>
      <c r="T41" s="154">
        <f>SUMIF(B_IV_1A!$F:$F,$C41,B_IV_1A!Y:Y)</f>
        <v>0</v>
      </c>
      <c r="U41" s="154">
        <f>SUMIF(B_IV_1A!$F:$F,$C41,B_IV_1A!Z:Z)</f>
        <v>0</v>
      </c>
      <c r="V41" s="154">
        <f>SUMIF(B_IV_1A!$F:$F,$C41,B_IV_1A!AA:AA)</f>
        <v>0</v>
      </c>
      <c r="W41" s="154">
        <f>SUMIF(B_IV_1A!$F:$F,$C41,B_IV_1A!AB:AB)</f>
        <v>0</v>
      </c>
      <c r="X41" s="161">
        <f>SUMIF(B_IV_1A!$F:$F,$C41,B_IV_1A!AC:AC)</f>
        <v>0</v>
      </c>
      <c r="Y41" s="36">
        <f t="shared" si="10"/>
        <v>0</v>
      </c>
      <c r="AA41" s="168">
        <f>SUMIF(B_IV_1A!$F:$F,$C41,B_IV_1A!AG:AG)</f>
        <v>0</v>
      </c>
      <c r="AB41" s="168">
        <f>SUMIF(B_IV_1A!$F:$F,$C41,B_IV_1A!AH:AH)</f>
        <v>0</v>
      </c>
      <c r="AC41" s="168">
        <f>SUMIF(B_IV_1A!$F:$F,$C41,B_IV_1A!AI:AI)</f>
        <v>0</v>
      </c>
      <c r="AD41" s="168">
        <f>SUMIF(B_IV_1A!$F:$F,$C41,B_IV_1A!AJ:AJ)</f>
        <v>0</v>
      </c>
      <c r="AE41" s="168">
        <f>SUMIF(B_IV_1A!$F:$F,$C41,B_IV_1A!AK:AK)</f>
        <v>0</v>
      </c>
      <c r="AF41" s="168">
        <f>SUMIF(B_IV_1A!$F:$F,$C41,B_IV_1A!AL:AL)</f>
        <v>0</v>
      </c>
      <c r="AG41" s="168">
        <f>SUMIF(B_IV_1A!$F:$F,$C41,B_IV_1A!AM:AM)</f>
        <v>0</v>
      </c>
      <c r="AH41" s="168">
        <f>SUMIF(B_IV_1A!$F:$F,$C41,B_IV_1A!AN:AN)</f>
        <v>0</v>
      </c>
      <c r="AI41" s="168">
        <f>SUMIF(B_IV_1A!$F:$F,$C41,B_IV_1A!AO:AO)</f>
        <v>0</v>
      </c>
      <c r="AJ41" s="168">
        <f>SUMIF(B_IV_1A!$F:$F,$C41,B_IV_1A!AP:AP)</f>
        <v>0</v>
      </c>
      <c r="AK41" s="168">
        <f>SUMIF(B_IV_1A!$F:$F,$C41,B_IV_1A!AQ:AQ)</f>
        <v>0</v>
      </c>
      <c r="AL41" s="36">
        <f t="shared" si="11"/>
        <v>0</v>
      </c>
      <c r="AR41" s="21" t="e">
        <f>INDEX(B_IV_1A!$G:$G,MATCH($C41,B_IV_1A!$F:$F,0))</f>
        <v>#N/A</v>
      </c>
      <c r="AS41" s="21">
        <f>COUNTIF(B_IV_1A!$AZ$3:$AZ$1499,$D41)</f>
        <v>0</v>
      </c>
      <c r="AT41" s="21">
        <f>SUMIF(B_IV_1A!$AZ$3:$AZ$1499,$D41,B_IV_1A!$CH$3:$CH$1499)</f>
        <v>0</v>
      </c>
      <c r="AU41" s="21">
        <f>SUMIF(B_IV_1A!$AZ:$AZ,$D41,B_IV_1A!$CI:$CI)</f>
        <v>0</v>
      </c>
      <c r="AV41" s="21">
        <f>SUMIF(B_IV_1A!$AZ:$AZ,$D41,B_IV_1A!$CI:$CI)</f>
        <v>0</v>
      </c>
    </row>
    <row r="42" spans="1:48" hidden="1" x14ac:dyDescent="0.25">
      <c r="A42" s="44">
        <v>396</v>
      </c>
      <c r="B42" s="193" t="s">
        <v>352</v>
      </c>
      <c r="C42" s="193" t="s">
        <v>353</v>
      </c>
      <c r="D42" s="193">
        <v>1887</v>
      </c>
      <c r="E42" s="193" t="s">
        <v>239</v>
      </c>
      <c r="F42" s="193" t="s">
        <v>354</v>
      </c>
      <c r="G42" s="35" t="str">
        <f t="shared" si="8"/>
        <v>Nincs rögzítve!</v>
      </c>
      <c r="I42" s="153">
        <f t="shared" si="9"/>
        <v>0</v>
      </c>
      <c r="J42" s="154">
        <f>SUMIF(B_IV_1A!$F:$F,$C42,B_IV_1A!$N:$N)</f>
        <v>0</v>
      </c>
      <c r="K42" s="154">
        <f>SUMIF(B_IV_1A!$F:$F,$C42,B_IV_1A!$O:$O)</f>
        <v>0</v>
      </c>
      <c r="L42" s="154">
        <f>SUMIF(B_IV_1A!$F:$F,$C42,B_IV_1A!$P:$P)</f>
        <v>0</v>
      </c>
      <c r="N42" s="154">
        <f>SUMIF(B_IV_1A!$F:$F,$C42,B_IV_1A!S:S)</f>
        <v>0</v>
      </c>
      <c r="O42" s="154">
        <f>SUMIF(B_IV_1A!$F:$F,$C42,B_IV_1A!T:T)</f>
        <v>0</v>
      </c>
      <c r="P42" s="154">
        <f>SUMIF(B_IV_1A!$F:$F,$C42,B_IV_1A!U:U)</f>
        <v>0</v>
      </c>
      <c r="Q42" s="154">
        <f>SUMIF(B_IV_1A!$F:$F,$C42,B_IV_1A!V:V)</f>
        <v>0</v>
      </c>
      <c r="R42" s="154">
        <f>SUMIF(B_IV_1A!$F:$F,$C42,B_IV_1A!W:W)</f>
        <v>0</v>
      </c>
      <c r="S42" s="154">
        <f>SUMIF(B_IV_1A!$F:$F,$C42,B_IV_1A!X:X)</f>
        <v>0</v>
      </c>
      <c r="T42" s="154">
        <f>SUMIF(B_IV_1A!$F:$F,$C42,B_IV_1A!Y:Y)</f>
        <v>0</v>
      </c>
      <c r="U42" s="154">
        <f>SUMIF(B_IV_1A!$F:$F,$C42,B_IV_1A!Z:Z)</f>
        <v>0</v>
      </c>
      <c r="V42" s="154">
        <f>SUMIF(B_IV_1A!$F:$F,$C42,B_IV_1A!AA:AA)</f>
        <v>0</v>
      </c>
      <c r="W42" s="154">
        <f>SUMIF(B_IV_1A!$F:$F,$C42,B_IV_1A!AB:AB)</f>
        <v>0</v>
      </c>
      <c r="X42" s="161">
        <f>SUMIF(B_IV_1A!$F:$F,$C42,B_IV_1A!AC:AC)</f>
        <v>0</v>
      </c>
      <c r="Y42" s="36">
        <f t="shared" si="10"/>
        <v>0</v>
      </c>
      <c r="AA42" s="168">
        <f>SUMIF(B_IV_1A!$F:$F,$C42,B_IV_1A!AG:AG)</f>
        <v>0</v>
      </c>
      <c r="AB42" s="168">
        <f>SUMIF(B_IV_1A!$F:$F,$C42,B_IV_1A!AH:AH)</f>
        <v>0</v>
      </c>
      <c r="AC42" s="168">
        <f>SUMIF(B_IV_1A!$F:$F,$C42,B_IV_1A!AI:AI)</f>
        <v>0</v>
      </c>
      <c r="AD42" s="168">
        <f>SUMIF(B_IV_1A!$F:$F,$C42,B_IV_1A!AJ:AJ)</f>
        <v>0</v>
      </c>
      <c r="AE42" s="168">
        <f>SUMIF(B_IV_1A!$F:$F,$C42,B_IV_1A!AK:AK)</f>
        <v>0</v>
      </c>
      <c r="AF42" s="168">
        <f>SUMIF(B_IV_1A!$F:$F,$C42,B_IV_1A!AL:AL)</f>
        <v>0</v>
      </c>
      <c r="AG42" s="168">
        <f>SUMIF(B_IV_1A!$F:$F,$C42,B_IV_1A!AM:AM)</f>
        <v>0</v>
      </c>
      <c r="AH42" s="168">
        <f>SUMIF(B_IV_1A!$F:$F,$C42,B_IV_1A!AN:AN)</f>
        <v>0</v>
      </c>
      <c r="AI42" s="168">
        <f>SUMIF(B_IV_1A!$F:$F,$C42,B_IV_1A!AO:AO)</f>
        <v>0</v>
      </c>
      <c r="AJ42" s="168">
        <f>SUMIF(B_IV_1A!$F:$F,$C42,B_IV_1A!AP:AP)</f>
        <v>0</v>
      </c>
      <c r="AK42" s="168">
        <f>SUMIF(B_IV_1A!$F:$F,$C42,B_IV_1A!AQ:AQ)</f>
        <v>0</v>
      </c>
      <c r="AL42" s="36">
        <f t="shared" si="11"/>
        <v>0</v>
      </c>
      <c r="AR42" s="21" t="e">
        <f>INDEX(B_IV_1A!$G:$G,MATCH($C42,B_IV_1A!$F:$F,0))</f>
        <v>#N/A</v>
      </c>
      <c r="AS42" s="21">
        <f>COUNTIF(B_IV_1A!$AZ$3:$AZ$1499,$D42)</f>
        <v>0</v>
      </c>
      <c r="AT42" s="21">
        <f>SUMIF(B_IV_1A!$AZ$3:$AZ$1499,$D42,B_IV_1A!$CH$3:$CH$1499)</f>
        <v>0</v>
      </c>
      <c r="AU42" s="21">
        <f>SUMIF(B_IV_1A!$AZ:$AZ,$D42,B_IV_1A!$CI:$CI)</f>
        <v>0</v>
      </c>
      <c r="AV42" s="21">
        <f>SUMIF(B_IV_1A!$AZ:$AZ,$D42,B_IV_1A!$CI:$CI)</f>
        <v>0</v>
      </c>
    </row>
    <row r="43" spans="1:48" hidden="1" x14ac:dyDescent="0.25">
      <c r="A43" s="44">
        <v>397</v>
      </c>
      <c r="B43" s="193" t="s">
        <v>355</v>
      </c>
      <c r="C43" s="193" t="s">
        <v>356</v>
      </c>
      <c r="D43" s="193">
        <v>1888</v>
      </c>
      <c r="E43" s="193" t="s">
        <v>239</v>
      </c>
      <c r="F43" s="193" t="s">
        <v>357</v>
      </c>
      <c r="G43" s="35" t="str">
        <f t="shared" si="8"/>
        <v>Nincs rögzítve!</v>
      </c>
      <c r="I43" s="153">
        <f t="shared" si="9"/>
        <v>0</v>
      </c>
      <c r="J43" s="154">
        <f>SUMIF(B_IV_1A!$F:$F,$C43,B_IV_1A!$N:$N)</f>
        <v>0</v>
      </c>
      <c r="K43" s="154">
        <f>SUMIF(B_IV_1A!$F:$F,$C43,B_IV_1A!$O:$O)</f>
        <v>0</v>
      </c>
      <c r="L43" s="154">
        <f>SUMIF(B_IV_1A!$F:$F,$C43,B_IV_1A!$P:$P)</f>
        <v>0</v>
      </c>
      <c r="N43" s="154">
        <f>SUMIF(B_IV_1A!$F:$F,$C43,B_IV_1A!S:S)</f>
        <v>0</v>
      </c>
      <c r="O43" s="154">
        <f>SUMIF(B_IV_1A!$F:$F,$C43,B_IV_1A!T:T)</f>
        <v>0</v>
      </c>
      <c r="P43" s="154">
        <f>SUMIF(B_IV_1A!$F:$F,$C43,B_IV_1A!U:U)</f>
        <v>0</v>
      </c>
      <c r="Q43" s="154">
        <f>SUMIF(B_IV_1A!$F:$F,$C43,B_IV_1A!V:V)</f>
        <v>0</v>
      </c>
      <c r="R43" s="154">
        <f>SUMIF(B_IV_1A!$F:$F,$C43,B_IV_1A!W:W)</f>
        <v>0</v>
      </c>
      <c r="S43" s="154">
        <f>SUMIF(B_IV_1A!$F:$F,$C43,B_IV_1A!X:X)</f>
        <v>0</v>
      </c>
      <c r="T43" s="154">
        <f>SUMIF(B_IV_1A!$F:$F,$C43,B_IV_1A!Y:Y)</f>
        <v>0</v>
      </c>
      <c r="U43" s="154">
        <f>SUMIF(B_IV_1A!$F:$F,$C43,B_IV_1A!Z:Z)</f>
        <v>0</v>
      </c>
      <c r="V43" s="154">
        <f>SUMIF(B_IV_1A!$F:$F,$C43,B_IV_1A!AA:AA)</f>
        <v>0</v>
      </c>
      <c r="W43" s="154">
        <f>SUMIF(B_IV_1A!$F:$F,$C43,B_IV_1A!AB:AB)</f>
        <v>0</v>
      </c>
      <c r="X43" s="161">
        <f>SUMIF(B_IV_1A!$F:$F,$C43,B_IV_1A!AC:AC)</f>
        <v>0</v>
      </c>
      <c r="Y43" s="36">
        <f t="shared" si="10"/>
        <v>0</v>
      </c>
      <c r="AA43" s="168">
        <f>SUMIF(B_IV_1A!$F:$F,$C43,B_IV_1A!AG:AG)</f>
        <v>0</v>
      </c>
      <c r="AB43" s="168">
        <f>SUMIF(B_IV_1A!$F:$F,$C43,B_IV_1A!AH:AH)</f>
        <v>0</v>
      </c>
      <c r="AC43" s="168">
        <f>SUMIF(B_IV_1A!$F:$F,$C43,B_IV_1A!AI:AI)</f>
        <v>0</v>
      </c>
      <c r="AD43" s="168">
        <f>SUMIF(B_IV_1A!$F:$F,$C43,B_IV_1A!AJ:AJ)</f>
        <v>0</v>
      </c>
      <c r="AE43" s="168">
        <f>SUMIF(B_IV_1A!$F:$F,$C43,B_IV_1A!AK:AK)</f>
        <v>0</v>
      </c>
      <c r="AF43" s="168">
        <f>SUMIF(B_IV_1A!$F:$F,$C43,B_IV_1A!AL:AL)</f>
        <v>0</v>
      </c>
      <c r="AG43" s="168">
        <f>SUMIF(B_IV_1A!$F:$F,$C43,B_IV_1A!AM:AM)</f>
        <v>0</v>
      </c>
      <c r="AH43" s="168">
        <f>SUMIF(B_IV_1A!$F:$F,$C43,B_IV_1A!AN:AN)</f>
        <v>0</v>
      </c>
      <c r="AI43" s="168">
        <f>SUMIF(B_IV_1A!$F:$F,$C43,B_IV_1A!AO:AO)</f>
        <v>0</v>
      </c>
      <c r="AJ43" s="168">
        <f>SUMIF(B_IV_1A!$F:$F,$C43,B_IV_1A!AP:AP)</f>
        <v>0</v>
      </c>
      <c r="AK43" s="168">
        <f>SUMIF(B_IV_1A!$F:$F,$C43,B_IV_1A!AQ:AQ)</f>
        <v>0</v>
      </c>
      <c r="AL43" s="36">
        <f t="shared" si="11"/>
        <v>0</v>
      </c>
      <c r="AR43" s="21" t="e">
        <f>INDEX(B_IV_1A!$G:$G,MATCH($C43,B_IV_1A!$F:$F,0))</f>
        <v>#N/A</v>
      </c>
      <c r="AS43" s="21">
        <f>COUNTIF(B_IV_1A!$AZ$3:$AZ$1499,$D43)</f>
        <v>0</v>
      </c>
      <c r="AT43" s="21">
        <f>SUMIF(B_IV_1A!$AZ$3:$AZ$1499,$D43,B_IV_1A!$CH$3:$CH$1499)</f>
        <v>0</v>
      </c>
      <c r="AU43" s="21">
        <f>SUMIF(B_IV_1A!$AZ:$AZ,$D43,B_IV_1A!$CI:$CI)</f>
        <v>0</v>
      </c>
      <c r="AV43" s="21">
        <f>SUMIF(B_IV_1A!$AZ:$AZ,$D43,B_IV_1A!$CI:$CI)</f>
        <v>0</v>
      </c>
    </row>
    <row r="44" spans="1:48" hidden="1" x14ac:dyDescent="0.25">
      <c r="A44" s="44">
        <v>398</v>
      </c>
      <c r="B44" s="193" t="s">
        <v>358</v>
      </c>
      <c r="C44" s="193" t="s">
        <v>359</v>
      </c>
      <c r="D44" s="193">
        <v>1889</v>
      </c>
      <c r="E44" s="193" t="s">
        <v>239</v>
      </c>
      <c r="F44" s="193" t="s">
        <v>360</v>
      </c>
      <c r="G44" s="35" t="str">
        <f t="shared" si="8"/>
        <v>Nincs rögzítve!</v>
      </c>
      <c r="I44" s="153">
        <f t="shared" si="9"/>
        <v>0</v>
      </c>
      <c r="J44" s="154">
        <f>SUMIF(B_IV_1A!$F:$F,$C44,B_IV_1A!$N:$N)</f>
        <v>0</v>
      </c>
      <c r="K44" s="154">
        <f>SUMIF(B_IV_1A!$F:$F,$C44,B_IV_1A!$O:$O)</f>
        <v>0</v>
      </c>
      <c r="L44" s="154">
        <f>SUMIF(B_IV_1A!$F:$F,$C44,B_IV_1A!$P:$P)</f>
        <v>0</v>
      </c>
      <c r="N44" s="154">
        <f>SUMIF(B_IV_1A!$F:$F,$C44,B_IV_1A!S:S)</f>
        <v>0</v>
      </c>
      <c r="O44" s="154">
        <f>SUMIF(B_IV_1A!$F:$F,$C44,B_IV_1A!T:T)</f>
        <v>0</v>
      </c>
      <c r="P44" s="154">
        <f>SUMIF(B_IV_1A!$F:$F,$C44,B_IV_1A!U:U)</f>
        <v>0</v>
      </c>
      <c r="Q44" s="154">
        <f>SUMIF(B_IV_1A!$F:$F,$C44,B_IV_1A!V:V)</f>
        <v>0</v>
      </c>
      <c r="R44" s="154">
        <f>SUMIF(B_IV_1A!$F:$F,$C44,B_IV_1A!W:W)</f>
        <v>0</v>
      </c>
      <c r="S44" s="154">
        <f>SUMIF(B_IV_1A!$F:$F,$C44,B_IV_1A!X:X)</f>
        <v>0</v>
      </c>
      <c r="T44" s="154">
        <f>SUMIF(B_IV_1A!$F:$F,$C44,B_IV_1A!Y:Y)</f>
        <v>0</v>
      </c>
      <c r="U44" s="154">
        <f>SUMIF(B_IV_1A!$F:$F,$C44,B_IV_1A!Z:Z)</f>
        <v>0</v>
      </c>
      <c r="V44" s="154">
        <f>SUMIF(B_IV_1A!$F:$F,$C44,B_IV_1A!AA:AA)</f>
        <v>0</v>
      </c>
      <c r="W44" s="154">
        <f>SUMIF(B_IV_1A!$F:$F,$C44,B_IV_1A!AB:AB)</f>
        <v>0</v>
      </c>
      <c r="X44" s="161">
        <f>SUMIF(B_IV_1A!$F:$F,$C44,B_IV_1A!AC:AC)</f>
        <v>0</v>
      </c>
      <c r="Y44" s="36">
        <f t="shared" si="10"/>
        <v>0</v>
      </c>
      <c r="AA44" s="168">
        <f>SUMIF(B_IV_1A!$F:$F,$C44,B_IV_1A!AG:AG)</f>
        <v>0</v>
      </c>
      <c r="AB44" s="168">
        <f>SUMIF(B_IV_1A!$F:$F,$C44,B_IV_1A!AH:AH)</f>
        <v>0</v>
      </c>
      <c r="AC44" s="168">
        <f>SUMIF(B_IV_1A!$F:$F,$C44,B_IV_1A!AI:AI)</f>
        <v>0</v>
      </c>
      <c r="AD44" s="168">
        <f>SUMIF(B_IV_1A!$F:$F,$C44,B_IV_1A!AJ:AJ)</f>
        <v>0</v>
      </c>
      <c r="AE44" s="168">
        <f>SUMIF(B_IV_1A!$F:$F,$C44,B_IV_1A!AK:AK)</f>
        <v>0</v>
      </c>
      <c r="AF44" s="168">
        <f>SUMIF(B_IV_1A!$F:$F,$C44,B_IV_1A!AL:AL)</f>
        <v>0</v>
      </c>
      <c r="AG44" s="168">
        <f>SUMIF(B_IV_1A!$F:$F,$C44,B_IV_1A!AM:AM)</f>
        <v>0</v>
      </c>
      <c r="AH44" s="168">
        <f>SUMIF(B_IV_1A!$F:$F,$C44,B_IV_1A!AN:AN)</f>
        <v>0</v>
      </c>
      <c r="AI44" s="168">
        <f>SUMIF(B_IV_1A!$F:$F,$C44,B_IV_1A!AO:AO)</f>
        <v>0</v>
      </c>
      <c r="AJ44" s="168">
        <f>SUMIF(B_IV_1A!$F:$F,$C44,B_IV_1A!AP:AP)</f>
        <v>0</v>
      </c>
      <c r="AK44" s="168">
        <f>SUMIF(B_IV_1A!$F:$F,$C44,B_IV_1A!AQ:AQ)</f>
        <v>0</v>
      </c>
      <c r="AL44" s="36">
        <f t="shared" si="11"/>
        <v>0</v>
      </c>
      <c r="AR44" s="21" t="e">
        <f>INDEX(B_IV_1A!$G:$G,MATCH($C44,B_IV_1A!$F:$F,0))</f>
        <v>#N/A</v>
      </c>
      <c r="AS44" s="21">
        <f>COUNTIF(B_IV_1A!$AZ$3:$AZ$1499,$D44)</f>
        <v>0</v>
      </c>
      <c r="AT44" s="21">
        <f>SUMIF(B_IV_1A!$AZ$3:$AZ$1499,$D44,B_IV_1A!$CH$3:$CH$1499)</f>
        <v>0</v>
      </c>
      <c r="AU44" s="21">
        <f>SUMIF(B_IV_1A!$AZ:$AZ,$D44,B_IV_1A!$CI:$CI)</f>
        <v>0</v>
      </c>
      <c r="AV44" s="21">
        <f>SUMIF(B_IV_1A!$AZ:$AZ,$D44,B_IV_1A!$CI:$CI)</f>
        <v>0</v>
      </c>
    </row>
    <row r="45" spans="1:48" hidden="1" x14ac:dyDescent="0.25">
      <c r="A45" s="44">
        <v>399</v>
      </c>
      <c r="B45" s="193" t="s">
        <v>361</v>
      </c>
      <c r="C45" s="193" t="s">
        <v>362</v>
      </c>
      <c r="D45" s="193">
        <v>1890</v>
      </c>
      <c r="E45" s="193" t="s">
        <v>239</v>
      </c>
      <c r="F45" s="193" t="s">
        <v>363</v>
      </c>
      <c r="G45" s="35" t="str">
        <f t="shared" si="8"/>
        <v>Nincs rögzítve!</v>
      </c>
      <c r="I45" s="153">
        <f t="shared" si="9"/>
        <v>0</v>
      </c>
      <c r="J45" s="154">
        <f>SUMIF(B_IV_1A!$F:$F,$C45,B_IV_1A!$N:$N)</f>
        <v>0</v>
      </c>
      <c r="K45" s="154">
        <f>SUMIF(B_IV_1A!$F:$F,$C45,B_IV_1A!$O:$O)</f>
        <v>0</v>
      </c>
      <c r="L45" s="154">
        <f>SUMIF(B_IV_1A!$F:$F,$C45,B_IV_1A!$P:$P)</f>
        <v>0</v>
      </c>
      <c r="N45" s="154">
        <f>SUMIF(B_IV_1A!$F:$F,$C45,B_IV_1A!S:S)</f>
        <v>0</v>
      </c>
      <c r="O45" s="154">
        <f>SUMIF(B_IV_1A!$F:$F,$C45,B_IV_1A!T:T)</f>
        <v>0</v>
      </c>
      <c r="P45" s="154">
        <f>SUMIF(B_IV_1A!$F:$F,$C45,B_IV_1A!U:U)</f>
        <v>0</v>
      </c>
      <c r="Q45" s="154">
        <f>SUMIF(B_IV_1A!$F:$F,$C45,B_IV_1A!V:V)</f>
        <v>0</v>
      </c>
      <c r="R45" s="154">
        <f>SUMIF(B_IV_1A!$F:$F,$C45,B_IV_1A!W:W)</f>
        <v>0</v>
      </c>
      <c r="S45" s="154">
        <f>SUMIF(B_IV_1A!$F:$F,$C45,B_IV_1A!X:X)</f>
        <v>0</v>
      </c>
      <c r="T45" s="154">
        <f>SUMIF(B_IV_1A!$F:$F,$C45,B_IV_1A!Y:Y)</f>
        <v>0</v>
      </c>
      <c r="U45" s="154">
        <f>SUMIF(B_IV_1A!$F:$F,$C45,B_IV_1A!Z:Z)</f>
        <v>0</v>
      </c>
      <c r="V45" s="154">
        <f>SUMIF(B_IV_1A!$F:$F,$C45,B_IV_1A!AA:AA)</f>
        <v>0</v>
      </c>
      <c r="W45" s="154">
        <f>SUMIF(B_IV_1A!$F:$F,$C45,B_IV_1A!AB:AB)</f>
        <v>0</v>
      </c>
      <c r="X45" s="161">
        <f>SUMIF(B_IV_1A!$F:$F,$C45,B_IV_1A!AC:AC)</f>
        <v>0</v>
      </c>
      <c r="Y45" s="36">
        <f t="shared" si="10"/>
        <v>0</v>
      </c>
      <c r="AA45" s="168">
        <f>SUMIF(B_IV_1A!$F:$F,$C45,B_IV_1A!AG:AG)</f>
        <v>0</v>
      </c>
      <c r="AB45" s="168">
        <f>SUMIF(B_IV_1A!$F:$F,$C45,B_IV_1A!AH:AH)</f>
        <v>0</v>
      </c>
      <c r="AC45" s="168">
        <f>SUMIF(B_IV_1A!$F:$F,$C45,B_IV_1A!AI:AI)</f>
        <v>0</v>
      </c>
      <c r="AD45" s="168">
        <f>SUMIF(B_IV_1A!$F:$F,$C45,B_IV_1A!AJ:AJ)</f>
        <v>0</v>
      </c>
      <c r="AE45" s="168">
        <f>SUMIF(B_IV_1A!$F:$F,$C45,B_IV_1A!AK:AK)</f>
        <v>0</v>
      </c>
      <c r="AF45" s="168">
        <f>SUMIF(B_IV_1A!$F:$F,$C45,B_IV_1A!AL:AL)</f>
        <v>0</v>
      </c>
      <c r="AG45" s="168">
        <f>SUMIF(B_IV_1A!$F:$F,$C45,B_IV_1A!AM:AM)</f>
        <v>0</v>
      </c>
      <c r="AH45" s="168">
        <f>SUMIF(B_IV_1A!$F:$F,$C45,B_IV_1A!AN:AN)</f>
        <v>0</v>
      </c>
      <c r="AI45" s="168">
        <f>SUMIF(B_IV_1A!$F:$F,$C45,B_IV_1A!AO:AO)</f>
        <v>0</v>
      </c>
      <c r="AJ45" s="168">
        <f>SUMIF(B_IV_1A!$F:$F,$C45,B_IV_1A!AP:AP)</f>
        <v>0</v>
      </c>
      <c r="AK45" s="168">
        <f>SUMIF(B_IV_1A!$F:$F,$C45,B_IV_1A!AQ:AQ)</f>
        <v>0</v>
      </c>
      <c r="AL45" s="36">
        <f t="shared" si="11"/>
        <v>0</v>
      </c>
      <c r="AR45" s="21" t="e">
        <f>INDEX(B_IV_1A!$G:$G,MATCH($C45,B_IV_1A!$F:$F,0))</f>
        <v>#N/A</v>
      </c>
      <c r="AS45" s="21">
        <f>COUNTIF(B_IV_1A!$AZ$3:$AZ$1499,$D45)</f>
        <v>0</v>
      </c>
      <c r="AT45" s="21">
        <f>SUMIF(B_IV_1A!$AZ$3:$AZ$1499,$D45,B_IV_1A!$CH$3:$CH$1499)</f>
        <v>0</v>
      </c>
      <c r="AU45" s="21">
        <f>SUMIF(B_IV_1A!$AZ:$AZ,$D45,B_IV_1A!$CI:$CI)</f>
        <v>0</v>
      </c>
      <c r="AV45" s="21">
        <f>SUMIF(B_IV_1A!$AZ:$AZ,$D45,B_IV_1A!$CI:$CI)</f>
        <v>0</v>
      </c>
    </row>
    <row r="46" spans="1:48" hidden="1" x14ac:dyDescent="0.25">
      <c r="A46" s="44">
        <v>400</v>
      </c>
      <c r="B46" s="193" t="s">
        <v>364</v>
      </c>
      <c r="C46" s="193" t="s">
        <v>365</v>
      </c>
      <c r="D46" s="193">
        <v>1891</v>
      </c>
      <c r="E46" s="193" t="s">
        <v>239</v>
      </c>
      <c r="F46" s="193" t="s">
        <v>366</v>
      </c>
      <c r="G46" s="35" t="str">
        <f t="shared" si="8"/>
        <v>Nincs rögzítve!</v>
      </c>
      <c r="I46" s="153">
        <f t="shared" si="9"/>
        <v>0</v>
      </c>
      <c r="J46" s="154">
        <f>SUMIF(B_IV_1A!$F:$F,$C46,B_IV_1A!$N:$N)</f>
        <v>0</v>
      </c>
      <c r="K46" s="154">
        <f>SUMIF(B_IV_1A!$F:$F,$C46,B_IV_1A!$O:$O)</f>
        <v>0</v>
      </c>
      <c r="L46" s="154">
        <f>SUMIF(B_IV_1A!$F:$F,$C46,B_IV_1A!$P:$P)</f>
        <v>0</v>
      </c>
      <c r="N46" s="154">
        <f>SUMIF(B_IV_1A!$F:$F,$C46,B_IV_1A!S:S)</f>
        <v>0</v>
      </c>
      <c r="O46" s="154">
        <f>SUMIF(B_IV_1A!$F:$F,$C46,B_IV_1A!T:T)</f>
        <v>0</v>
      </c>
      <c r="P46" s="154">
        <f>SUMIF(B_IV_1A!$F:$F,$C46,B_IV_1A!U:U)</f>
        <v>0</v>
      </c>
      <c r="Q46" s="154">
        <f>SUMIF(B_IV_1A!$F:$F,$C46,B_IV_1A!V:V)</f>
        <v>0</v>
      </c>
      <c r="R46" s="154">
        <f>SUMIF(B_IV_1A!$F:$F,$C46,B_IV_1A!W:W)</f>
        <v>0</v>
      </c>
      <c r="S46" s="154">
        <f>SUMIF(B_IV_1A!$F:$F,$C46,B_IV_1A!X:X)</f>
        <v>0</v>
      </c>
      <c r="T46" s="154">
        <f>SUMIF(B_IV_1A!$F:$F,$C46,B_IV_1A!Y:Y)</f>
        <v>0</v>
      </c>
      <c r="U46" s="154">
        <f>SUMIF(B_IV_1A!$F:$F,$C46,B_IV_1A!Z:Z)</f>
        <v>0</v>
      </c>
      <c r="V46" s="154">
        <f>SUMIF(B_IV_1A!$F:$F,$C46,B_IV_1A!AA:AA)</f>
        <v>0</v>
      </c>
      <c r="W46" s="154">
        <f>SUMIF(B_IV_1A!$F:$F,$C46,B_IV_1A!AB:AB)</f>
        <v>0</v>
      </c>
      <c r="X46" s="161">
        <f>SUMIF(B_IV_1A!$F:$F,$C46,B_IV_1A!AC:AC)</f>
        <v>0</v>
      </c>
      <c r="Y46" s="36">
        <f t="shared" si="10"/>
        <v>0</v>
      </c>
      <c r="AA46" s="168">
        <f>SUMIF(B_IV_1A!$F:$F,$C46,B_IV_1A!AG:AG)</f>
        <v>0</v>
      </c>
      <c r="AB46" s="168">
        <f>SUMIF(B_IV_1A!$F:$F,$C46,B_IV_1A!AH:AH)</f>
        <v>0</v>
      </c>
      <c r="AC46" s="168">
        <f>SUMIF(B_IV_1A!$F:$F,$C46,B_IV_1A!AI:AI)</f>
        <v>0</v>
      </c>
      <c r="AD46" s="168">
        <f>SUMIF(B_IV_1A!$F:$F,$C46,B_IV_1A!AJ:AJ)</f>
        <v>0</v>
      </c>
      <c r="AE46" s="168">
        <f>SUMIF(B_IV_1A!$F:$F,$C46,B_IV_1A!AK:AK)</f>
        <v>0</v>
      </c>
      <c r="AF46" s="168">
        <f>SUMIF(B_IV_1A!$F:$F,$C46,B_IV_1A!AL:AL)</f>
        <v>0</v>
      </c>
      <c r="AG46" s="168">
        <f>SUMIF(B_IV_1A!$F:$F,$C46,B_IV_1A!AM:AM)</f>
        <v>0</v>
      </c>
      <c r="AH46" s="168">
        <f>SUMIF(B_IV_1A!$F:$F,$C46,B_IV_1A!AN:AN)</f>
        <v>0</v>
      </c>
      <c r="AI46" s="168">
        <f>SUMIF(B_IV_1A!$F:$F,$C46,B_IV_1A!AO:AO)</f>
        <v>0</v>
      </c>
      <c r="AJ46" s="168">
        <f>SUMIF(B_IV_1A!$F:$F,$C46,B_IV_1A!AP:AP)</f>
        <v>0</v>
      </c>
      <c r="AK46" s="168">
        <f>SUMIF(B_IV_1A!$F:$F,$C46,B_IV_1A!AQ:AQ)</f>
        <v>0</v>
      </c>
      <c r="AL46" s="36">
        <f t="shared" si="11"/>
        <v>0</v>
      </c>
      <c r="AR46" s="21" t="e">
        <f>INDEX(B_IV_1A!$G:$G,MATCH($C46,B_IV_1A!$F:$F,0))</f>
        <v>#N/A</v>
      </c>
      <c r="AS46" s="21">
        <f>COUNTIF(B_IV_1A!$AZ$3:$AZ$1499,$D46)</f>
        <v>0</v>
      </c>
      <c r="AT46" s="21">
        <f>SUMIF(B_IV_1A!$AZ$3:$AZ$1499,$D46,B_IV_1A!$CH$3:$CH$1499)</f>
        <v>0</v>
      </c>
      <c r="AU46" s="21">
        <f>SUMIF(B_IV_1A!$AZ:$AZ,$D46,B_IV_1A!$CI:$CI)</f>
        <v>0</v>
      </c>
      <c r="AV46" s="21">
        <f>SUMIF(B_IV_1A!$AZ:$AZ,$D46,B_IV_1A!$CI:$CI)</f>
        <v>0</v>
      </c>
    </row>
    <row r="47" spans="1:48" hidden="1" x14ac:dyDescent="0.25">
      <c r="A47" s="44">
        <v>401</v>
      </c>
      <c r="B47" s="193" t="s">
        <v>367</v>
      </c>
      <c r="C47" s="193" t="s">
        <v>368</v>
      </c>
      <c r="D47" s="193">
        <v>1892</v>
      </c>
      <c r="E47" s="193" t="s">
        <v>239</v>
      </c>
      <c r="F47" s="193" t="s">
        <v>369</v>
      </c>
      <c r="G47" s="35" t="str">
        <f t="shared" si="8"/>
        <v>Nincs rögzítve!</v>
      </c>
      <c r="I47" s="153">
        <f t="shared" si="9"/>
        <v>0</v>
      </c>
      <c r="J47" s="154">
        <f>SUMIF(B_IV_1A!$F:$F,$C47,B_IV_1A!$N:$N)</f>
        <v>0</v>
      </c>
      <c r="K47" s="154">
        <f>SUMIF(B_IV_1A!$F:$F,$C47,B_IV_1A!$O:$O)</f>
        <v>0</v>
      </c>
      <c r="L47" s="154">
        <f>SUMIF(B_IV_1A!$F:$F,$C47,B_IV_1A!$P:$P)</f>
        <v>0</v>
      </c>
      <c r="N47" s="154">
        <f>SUMIF(B_IV_1A!$F:$F,$C47,B_IV_1A!S:S)</f>
        <v>0</v>
      </c>
      <c r="O47" s="154">
        <f>SUMIF(B_IV_1A!$F:$F,$C47,B_IV_1A!T:T)</f>
        <v>0</v>
      </c>
      <c r="P47" s="154">
        <f>SUMIF(B_IV_1A!$F:$F,$C47,B_IV_1A!U:U)</f>
        <v>0</v>
      </c>
      <c r="Q47" s="154">
        <f>SUMIF(B_IV_1A!$F:$F,$C47,B_IV_1A!V:V)</f>
        <v>0</v>
      </c>
      <c r="R47" s="154">
        <f>SUMIF(B_IV_1A!$F:$F,$C47,B_IV_1A!W:W)</f>
        <v>0</v>
      </c>
      <c r="S47" s="154">
        <f>SUMIF(B_IV_1A!$F:$F,$C47,B_IV_1A!X:X)</f>
        <v>0</v>
      </c>
      <c r="T47" s="154">
        <f>SUMIF(B_IV_1A!$F:$F,$C47,B_IV_1A!Y:Y)</f>
        <v>0</v>
      </c>
      <c r="U47" s="154">
        <f>SUMIF(B_IV_1A!$F:$F,$C47,B_IV_1A!Z:Z)</f>
        <v>0</v>
      </c>
      <c r="V47" s="154">
        <f>SUMIF(B_IV_1A!$F:$F,$C47,B_IV_1A!AA:AA)</f>
        <v>0</v>
      </c>
      <c r="W47" s="154">
        <f>SUMIF(B_IV_1A!$F:$F,$C47,B_IV_1A!AB:AB)</f>
        <v>0</v>
      </c>
      <c r="X47" s="161">
        <f>SUMIF(B_IV_1A!$F:$F,$C47,B_IV_1A!AC:AC)</f>
        <v>0</v>
      </c>
      <c r="Y47" s="36">
        <f t="shared" si="10"/>
        <v>0</v>
      </c>
      <c r="AA47" s="168">
        <f>SUMIF(B_IV_1A!$F:$F,$C47,B_IV_1A!AG:AG)</f>
        <v>0</v>
      </c>
      <c r="AB47" s="168">
        <f>SUMIF(B_IV_1A!$F:$F,$C47,B_IV_1A!AH:AH)</f>
        <v>0</v>
      </c>
      <c r="AC47" s="168">
        <f>SUMIF(B_IV_1A!$F:$F,$C47,B_IV_1A!AI:AI)</f>
        <v>0</v>
      </c>
      <c r="AD47" s="168">
        <f>SUMIF(B_IV_1A!$F:$F,$C47,B_IV_1A!AJ:AJ)</f>
        <v>0</v>
      </c>
      <c r="AE47" s="168">
        <f>SUMIF(B_IV_1A!$F:$F,$C47,B_IV_1A!AK:AK)</f>
        <v>0</v>
      </c>
      <c r="AF47" s="168">
        <f>SUMIF(B_IV_1A!$F:$F,$C47,B_IV_1A!AL:AL)</f>
        <v>0</v>
      </c>
      <c r="AG47" s="168">
        <f>SUMIF(B_IV_1A!$F:$F,$C47,B_IV_1A!AM:AM)</f>
        <v>0</v>
      </c>
      <c r="AH47" s="168">
        <f>SUMIF(B_IV_1A!$F:$F,$C47,B_IV_1A!AN:AN)</f>
        <v>0</v>
      </c>
      <c r="AI47" s="168">
        <f>SUMIF(B_IV_1A!$F:$F,$C47,B_IV_1A!AO:AO)</f>
        <v>0</v>
      </c>
      <c r="AJ47" s="168">
        <f>SUMIF(B_IV_1A!$F:$F,$C47,B_IV_1A!AP:AP)</f>
        <v>0</v>
      </c>
      <c r="AK47" s="168">
        <f>SUMIF(B_IV_1A!$F:$F,$C47,B_IV_1A!AQ:AQ)</f>
        <v>0</v>
      </c>
      <c r="AL47" s="36">
        <f t="shared" si="11"/>
        <v>0</v>
      </c>
      <c r="AR47" s="21" t="e">
        <f>INDEX(B_IV_1A!$G:$G,MATCH($C47,B_IV_1A!$F:$F,0))</f>
        <v>#N/A</v>
      </c>
      <c r="AS47" s="21">
        <f>COUNTIF(B_IV_1A!$AZ$3:$AZ$1499,$D47)</f>
        <v>0</v>
      </c>
      <c r="AT47" s="21">
        <f>SUMIF(B_IV_1A!$AZ$3:$AZ$1499,$D47,B_IV_1A!$CH$3:$CH$1499)</f>
        <v>0</v>
      </c>
      <c r="AU47" s="21">
        <f>SUMIF(B_IV_1A!$AZ:$AZ,$D47,B_IV_1A!$CI:$CI)</f>
        <v>0</v>
      </c>
      <c r="AV47" s="21">
        <f>SUMIF(B_IV_1A!$AZ:$AZ,$D47,B_IV_1A!$CI:$CI)</f>
        <v>0</v>
      </c>
    </row>
    <row r="48" spans="1:48" hidden="1" x14ac:dyDescent="0.25">
      <c r="A48" s="44">
        <v>402</v>
      </c>
      <c r="B48" s="193" t="s">
        <v>370</v>
      </c>
      <c r="C48" s="193" t="s">
        <v>371</v>
      </c>
      <c r="D48" s="193">
        <v>1893</v>
      </c>
      <c r="E48" s="193" t="s">
        <v>372</v>
      </c>
      <c r="F48" s="193" t="s">
        <v>373</v>
      </c>
      <c r="G48" s="35" t="str">
        <f t="shared" si="8"/>
        <v>Nincs rögzítve!</v>
      </c>
      <c r="I48" s="153">
        <f t="shared" si="9"/>
        <v>0</v>
      </c>
      <c r="J48" s="154">
        <f>SUMIF(B_IV_1A!$F:$F,$C48,B_IV_1A!$N:$N)</f>
        <v>0</v>
      </c>
      <c r="K48" s="154">
        <f>SUMIF(B_IV_1A!$F:$F,$C48,B_IV_1A!$O:$O)</f>
        <v>0</v>
      </c>
      <c r="L48" s="154">
        <f>SUMIF(B_IV_1A!$F:$F,$C48,B_IV_1A!$P:$P)</f>
        <v>0</v>
      </c>
      <c r="N48" s="154">
        <f>SUMIF(B_IV_1A!$F:$F,$C48,B_IV_1A!S:S)</f>
        <v>0</v>
      </c>
      <c r="O48" s="154">
        <f>SUMIF(B_IV_1A!$F:$F,$C48,B_IV_1A!T:T)</f>
        <v>0</v>
      </c>
      <c r="P48" s="154">
        <f>SUMIF(B_IV_1A!$F:$F,$C48,B_IV_1A!U:U)</f>
        <v>0</v>
      </c>
      <c r="Q48" s="154">
        <f>SUMIF(B_IV_1A!$F:$F,$C48,B_IV_1A!V:V)</f>
        <v>0</v>
      </c>
      <c r="R48" s="154">
        <f>SUMIF(B_IV_1A!$F:$F,$C48,B_IV_1A!W:W)</f>
        <v>0</v>
      </c>
      <c r="S48" s="154">
        <f>SUMIF(B_IV_1A!$F:$F,$C48,B_IV_1A!X:X)</f>
        <v>0</v>
      </c>
      <c r="T48" s="154">
        <f>SUMIF(B_IV_1A!$F:$F,$C48,B_IV_1A!Y:Y)</f>
        <v>0</v>
      </c>
      <c r="U48" s="154">
        <f>SUMIF(B_IV_1A!$F:$F,$C48,B_IV_1A!Z:Z)</f>
        <v>0</v>
      </c>
      <c r="V48" s="154">
        <f>SUMIF(B_IV_1A!$F:$F,$C48,B_IV_1A!AA:AA)</f>
        <v>0</v>
      </c>
      <c r="W48" s="154">
        <f>SUMIF(B_IV_1A!$F:$F,$C48,B_IV_1A!AB:AB)</f>
        <v>0</v>
      </c>
      <c r="X48" s="161">
        <f>SUMIF(B_IV_1A!$F:$F,$C48,B_IV_1A!AC:AC)</f>
        <v>0</v>
      </c>
      <c r="Y48" s="36">
        <f t="shared" si="10"/>
        <v>0</v>
      </c>
      <c r="AA48" s="168">
        <f>SUMIF(B_IV_1A!$F:$F,$C48,B_IV_1A!AG:AG)</f>
        <v>0</v>
      </c>
      <c r="AB48" s="168">
        <f>SUMIF(B_IV_1A!$F:$F,$C48,B_IV_1A!AH:AH)</f>
        <v>0</v>
      </c>
      <c r="AC48" s="168">
        <f>SUMIF(B_IV_1A!$F:$F,$C48,B_IV_1A!AI:AI)</f>
        <v>0</v>
      </c>
      <c r="AD48" s="168">
        <f>SUMIF(B_IV_1A!$F:$F,$C48,B_IV_1A!AJ:AJ)</f>
        <v>0</v>
      </c>
      <c r="AE48" s="168">
        <f>SUMIF(B_IV_1A!$F:$F,$C48,B_IV_1A!AK:AK)</f>
        <v>0</v>
      </c>
      <c r="AF48" s="168">
        <f>SUMIF(B_IV_1A!$F:$F,$C48,B_IV_1A!AL:AL)</f>
        <v>0</v>
      </c>
      <c r="AG48" s="168">
        <f>SUMIF(B_IV_1A!$F:$F,$C48,B_IV_1A!AM:AM)</f>
        <v>0</v>
      </c>
      <c r="AH48" s="168">
        <f>SUMIF(B_IV_1A!$F:$F,$C48,B_IV_1A!AN:AN)</f>
        <v>0</v>
      </c>
      <c r="AI48" s="168">
        <f>SUMIF(B_IV_1A!$F:$F,$C48,B_IV_1A!AO:AO)</f>
        <v>0</v>
      </c>
      <c r="AJ48" s="168">
        <f>SUMIF(B_IV_1A!$F:$F,$C48,B_IV_1A!AP:AP)</f>
        <v>0</v>
      </c>
      <c r="AK48" s="168">
        <f>SUMIF(B_IV_1A!$F:$F,$C48,B_IV_1A!AQ:AQ)</f>
        <v>0</v>
      </c>
      <c r="AL48" s="36">
        <f t="shared" si="11"/>
        <v>0</v>
      </c>
      <c r="AR48" s="21" t="e">
        <f>INDEX(B_IV_1A!$G:$G,MATCH($C48,B_IV_1A!$F:$F,0))</f>
        <v>#N/A</v>
      </c>
      <c r="AS48" s="21">
        <f>COUNTIF(B_IV_1A!$AZ$3:$AZ$1499,$D48)</f>
        <v>0</v>
      </c>
      <c r="AT48" s="21">
        <f>SUMIF(B_IV_1A!$AZ$3:$AZ$1499,$D48,B_IV_1A!$CH$3:$CH$1499)</f>
        <v>0</v>
      </c>
      <c r="AU48" s="21">
        <f>SUMIF(B_IV_1A!$AZ:$AZ,$D48,B_IV_1A!$CI:$CI)</f>
        <v>0</v>
      </c>
      <c r="AV48" s="21">
        <f>SUMIF(B_IV_1A!$AZ:$AZ,$D48,B_IV_1A!$CI:$CI)</f>
        <v>0</v>
      </c>
    </row>
    <row r="49" spans="1:48" hidden="1" x14ac:dyDescent="0.25">
      <c r="A49" s="44">
        <v>403</v>
      </c>
      <c r="B49" s="193" t="s">
        <v>374</v>
      </c>
      <c r="C49" s="193" t="s">
        <v>375</v>
      </c>
      <c r="D49" s="193">
        <v>1894</v>
      </c>
      <c r="E49" s="193" t="s">
        <v>239</v>
      </c>
      <c r="F49" s="193" t="s">
        <v>376</v>
      </c>
      <c r="G49" s="35" t="str">
        <f t="shared" si="8"/>
        <v>Nincs rögzítve!</v>
      </c>
      <c r="I49" s="153">
        <f t="shared" si="9"/>
        <v>0</v>
      </c>
      <c r="J49" s="154">
        <f>SUMIF(B_IV_1A!$F:$F,$C49,B_IV_1A!$N:$N)</f>
        <v>0</v>
      </c>
      <c r="K49" s="154">
        <f>SUMIF(B_IV_1A!$F:$F,$C49,B_IV_1A!$O:$O)</f>
        <v>0</v>
      </c>
      <c r="L49" s="154">
        <f>SUMIF(B_IV_1A!$F:$F,$C49,B_IV_1A!$P:$P)</f>
        <v>0</v>
      </c>
      <c r="N49" s="154">
        <f>SUMIF(B_IV_1A!$F:$F,$C49,B_IV_1A!S:S)</f>
        <v>0</v>
      </c>
      <c r="O49" s="154">
        <f>SUMIF(B_IV_1A!$F:$F,$C49,B_IV_1A!T:T)</f>
        <v>0</v>
      </c>
      <c r="P49" s="154">
        <f>SUMIF(B_IV_1A!$F:$F,$C49,B_IV_1A!U:U)</f>
        <v>0</v>
      </c>
      <c r="Q49" s="154">
        <f>SUMIF(B_IV_1A!$F:$F,$C49,B_IV_1A!V:V)</f>
        <v>0</v>
      </c>
      <c r="R49" s="154">
        <f>SUMIF(B_IV_1A!$F:$F,$C49,B_IV_1A!W:W)</f>
        <v>0</v>
      </c>
      <c r="S49" s="154">
        <f>SUMIF(B_IV_1A!$F:$F,$C49,B_IV_1A!X:X)</f>
        <v>0</v>
      </c>
      <c r="T49" s="154">
        <f>SUMIF(B_IV_1A!$F:$F,$C49,B_IV_1A!Y:Y)</f>
        <v>0</v>
      </c>
      <c r="U49" s="154">
        <f>SUMIF(B_IV_1A!$F:$F,$C49,B_IV_1A!Z:Z)</f>
        <v>0</v>
      </c>
      <c r="V49" s="154">
        <f>SUMIF(B_IV_1A!$F:$F,$C49,B_IV_1A!AA:AA)</f>
        <v>0</v>
      </c>
      <c r="W49" s="154">
        <f>SUMIF(B_IV_1A!$F:$F,$C49,B_IV_1A!AB:AB)</f>
        <v>0</v>
      </c>
      <c r="X49" s="161">
        <f>SUMIF(B_IV_1A!$F:$F,$C49,B_IV_1A!AC:AC)</f>
        <v>0</v>
      </c>
      <c r="Y49" s="36">
        <f t="shared" si="10"/>
        <v>0</v>
      </c>
      <c r="AA49" s="168">
        <f>SUMIF(B_IV_1A!$F:$F,$C49,B_IV_1A!AG:AG)</f>
        <v>0</v>
      </c>
      <c r="AB49" s="168">
        <f>SUMIF(B_IV_1A!$F:$F,$C49,B_IV_1A!AH:AH)</f>
        <v>0</v>
      </c>
      <c r="AC49" s="168">
        <f>SUMIF(B_IV_1A!$F:$F,$C49,B_IV_1A!AI:AI)</f>
        <v>0</v>
      </c>
      <c r="AD49" s="168">
        <f>SUMIF(B_IV_1A!$F:$F,$C49,B_IV_1A!AJ:AJ)</f>
        <v>0</v>
      </c>
      <c r="AE49" s="168">
        <f>SUMIF(B_IV_1A!$F:$F,$C49,B_IV_1A!AK:AK)</f>
        <v>0</v>
      </c>
      <c r="AF49" s="168">
        <f>SUMIF(B_IV_1A!$F:$F,$C49,B_IV_1A!AL:AL)</f>
        <v>0</v>
      </c>
      <c r="AG49" s="168">
        <f>SUMIF(B_IV_1A!$F:$F,$C49,B_IV_1A!AM:AM)</f>
        <v>0</v>
      </c>
      <c r="AH49" s="168">
        <f>SUMIF(B_IV_1A!$F:$F,$C49,B_IV_1A!AN:AN)</f>
        <v>0</v>
      </c>
      <c r="AI49" s="168">
        <f>SUMIF(B_IV_1A!$F:$F,$C49,B_IV_1A!AO:AO)</f>
        <v>0</v>
      </c>
      <c r="AJ49" s="168">
        <f>SUMIF(B_IV_1A!$F:$F,$C49,B_IV_1A!AP:AP)</f>
        <v>0</v>
      </c>
      <c r="AK49" s="168">
        <f>SUMIF(B_IV_1A!$F:$F,$C49,B_IV_1A!AQ:AQ)</f>
        <v>0</v>
      </c>
      <c r="AL49" s="36">
        <f t="shared" si="11"/>
        <v>0</v>
      </c>
      <c r="AR49" s="21" t="e">
        <f>INDEX(B_IV_1A!$G:$G,MATCH($C49,B_IV_1A!$F:$F,0))</f>
        <v>#N/A</v>
      </c>
      <c r="AS49" s="21">
        <f>COUNTIF(B_IV_1A!$AZ$3:$AZ$1499,$D49)</f>
        <v>0</v>
      </c>
      <c r="AT49" s="21">
        <f>SUMIF(B_IV_1A!$AZ$3:$AZ$1499,$D49,B_IV_1A!$CH$3:$CH$1499)</f>
        <v>0</v>
      </c>
      <c r="AU49" s="21">
        <f>SUMIF(B_IV_1A!$AZ:$AZ,$D49,B_IV_1A!$CI:$CI)</f>
        <v>0</v>
      </c>
      <c r="AV49" s="21">
        <f>SUMIF(B_IV_1A!$AZ:$AZ,$D49,B_IV_1A!$CI:$CI)</f>
        <v>0</v>
      </c>
    </row>
    <row r="50" spans="1:48" x14ac:dyDescent="0.25">
      <c r="A50" s="44">
        <v>931</v>
      </c>
      <c r="B50" s="193" t="s">
        <v>377</v>
      </c>
      <c r="C50" s="193" t="s">
        <v>378</v>
      </c>
      <c r="D50" s="193">
        <v>2435</v>
      </c>
      <c r="E50" s="193" t="s">
        <v>379</v>
      </c>
      <c r="F50" s="193" t="s">
        <v>380</v>
      </c>
      <c r="G50" s="35" t="str">
        <f t="shared" si="8"/>
        <v>Kitöltés rendben!</v>
      </c>
      <c r="I50" s="153">
        <f t="shared" si="9"/>
        <v>1000</v>
      </c>
      <c r="J50" s="154">
        <f>SUMIF(B_IV_1A!$F:$F,$C50,B_IV_1A!$N:$N)</f>
        <v>0</v>
      </c>
      <c r="K50" s="154">
        <f>SUMIF(B_IV_1A!$F:$F,$C50,B_IV_1A!$O:$O)</f>
        <v>1000</v>
      </c>
      <c r="L50" s="154">
        <f>SUMIF(B_IV_1A!$F:$F,$C50,B_IV_1A!$P:$P)</f>
        <v>0</v>
      </c>
      <c r="N50" s="154">
        <f>SUMIF(B_IV_1A!$F:$F,$C50,B_IV_1A!S:S)</f>
        <v>0</v>
      </c>
      <c r="O50" s="154">
        <f>SUMIF(B_IV_1A!$F:$F,$C50,B_IV_1A!T:T)</f>
        <v>0</v>
      </c>
      <c r="P50" s="154">
        <f>SUMIF(B_IV_1A!$F:$F,$C50,B_IV_1A!U:U)</f>
        <v>0</v>
      </c>
      <c r="Q50" s="154">
        <f>SUMIF(B_IV_1A!$F:$F,$C50,B_IV_1A!V:V)</f>
        <v>0</v>
      </c>
      <c r="R50" s="154">
        <f>SUMIF(B_IV_1A!$F:$F,$C50,B_IV_1A!W:W)</f>
        <v>0</v>
      </c>
      <c r="S50" s="154">
        <f>SUMIF(B_IV_1A!$F:$F,$C50,B_IV_1A!X:X)</f>
        <v>0</v>
      </c>
      <c r="T50" s="154">
        <f>SUMIF(B_IV_1A!$F:$F,$C50,B_IV_1A!Y:Y)</f>
        <v>0</v>
      </c>
      <c r="U50" s="154">
        <f>SUMIF(B_IV_1A!$F:$F,$C50,B_IV_1A!Z:Z)</f>
        <v>0</v>
      </c>
      <c r="V50" s="154">
        <f>SUMIF(B_IV_1A!$F:$F,$C50,B_IV_1A!AA:AA)</f>
        <v>0</v>
      </c>
      <c r="W50" s="154">
        <f>SUMIF(B_IV_1A!$F:$F,$C50,B_IV_1A!AB:AB)</f>
        <v>0</v>
      </c>
      <c r="X50" s="161">
        <f>SUMIF(B_IV_1A!$F:$F,$C50,B_IV_1A!AC:AC)</f>
        <v>0</v>
      </c>
      <c r="Y50" s="36">
        <f t="shared" si="10"/>
        <v>0</v>
      </c>
      <c r="AA50" s="168">
        <f>SUMIF(B_IV_1A!$F:$F,$C50,B_IV_1A!AG:AG)</f>
        <v>0</v>
      </c>
      <c r="AB50" s="168">
        <f>SUMIF(B_IV_1A!$F:$F,$C50,B_IV_1A!AH:AH)</f>
        <v>0</v>
      </c>
      <c r="AC50" s="168">
        <f>SUMIF(B_IV_1A!$F:$F,$C50,B_IV_1A!AI:AI)</f>
        <v>0</v>
      </c>
      <c r="AD50" s="168">
        <f>SUMIF(B_IV_1A!$F:$F,$C50,B_IV_1A!AJ:AJ)</f>
        <v>0</v>
      </c>
      <c r="AE50" s="168">
        <f>SUMIF(B_IV_1A!$F:$F,$C50,B_IV_1A!AK:AK)</f>
        <v>0</v>
      </c>
      <c r="AF50" s="168">
        <f>SUMIF(B_IV_1A!$F:$F,$C50,B_IV_1A!AL:AL)</f>
        <v>0</v>
      </c>
      <c r="AG50" s="168">
        <f>SUMIF(B_IV_1A!$F:$F,$C50,B_IV_1A!AM:AM)</f>
        <v>0</v>
      </c>
      <c r="AH50" s="168">
        <f>SUMIF(B_IV_1A!$F:$F,$C50,B_IV_1A!AN:AN)</f>
        <v>0</v>
      </c>
      <c r="AI50" s="168">
        <f>SUMIF(B_IV_1A!$F:$F,$C50,B_IV_1A!AO:AO)</f>
        <v>0</v>
      </c>
      <c r="AJ50" s="168">
        <f>SUMIF(B_IV_1A!$F:$F,$C50,B_IV_1A!AP:AP)</f>
        <v>0</v>
      </c>
      <c r="AK50" s="168">
        <f>SUMIF(B_IV_1A!$F:$F,$C50,B_IV_1A!AQ:AQ)</f>
        <v>0</v>
      </c>
      <c r="AL50" s="36">
        <f t="shared" si="11"/>
        <v>0</v>
      </c>
      <c r="AR50" s="21" t="str">
        <f>INDEX(B_IV_1A!$G:$G,MATCH($C50,B_IV_1A!$F:$F,0))</f>
        <v>DRV_V_201</v>
      </c>
      <c r="AS50" s="21">
        <f>COUNTIF(B_IV_1A!$AZ$3:$AZ$1499,$D50)</f>
        <v>2</v>
      </c>
      <c r="AT50" s="21">
        <f>SUMIF(B_IV_1A!$AZ$3:$AZ$1499,$D50,B_IV_1A!$CH$3:$CH$1499)</f>
        <v>2</v>
      </c>
      <c r="AU50" s="21">
        <f>SUMIF(B_IV_1A!$AZ:$AZ,$D50,B_IV_1A!$CI:$CI)</f>
        <v>1</v>
      </c>
      <c r="AV50" s="21">
        <f>SUMIF(B_IV_1A!$AZ:$AZ,$D50,B_IV_1A!$CI:$CI)</f>
        <v>1</v>
      </c>
    </row>
    <row r="51" spans="1:48" hidden="1" x14ac:dyDescent="0.25">
      <c r="A51" s="44">
        <v>1026</v>
      </c>
      <c r="B51" s="193" t="s">
        <v>381</v>
      </c>
      <c r="C51" s="193" t="s">
        <v>382</v>
      </c>
      <c r="D51" s="193">
        <v>2530</v>
      </c>
      <c r="E51" s="193" t="s">
        <v>239</v>
      </c>
      <c r="F51" s="193" t="s">
        <v>383</v>
      </c>
      <c r="G51" s="35" t="str">
        <f t="shared" si="8"/>
        <v>Nincs rögzítve!</v>
      </c>
      <c r="I51" s="153">
        <f t="shared" si="9"/>
        <v>0</v>
      </c>
      <c r="J51" s="154">
        <f>SUMIF(B_IV_1A!$F:$F,$C51,B_IV_1A!$N:$N)</f>
        <v>0</v>
      </c>
      <c r="K51" s="154">
        <f>SUMIF(B_IV_1A!$F:$F,$C51,B_IV_1A!$O:$O)</f>
        <v>0</v>
      </c>
      <c r="L51" s="154">
        <f>SUMIF(B_IV_1A!$F:$F,$C51,B_IV_1A!$P:$P)</f>
        <v>0</v>
      </c>
      <c r="N51" s="154">
        <f>SUMIF(B_IV_1A!$F:$F,$C51,B_IV_1A!S:S)</f>
        <v>0</v>
      </c>
      <c r="O51" s="154">
        <f>SUMIF(B_IV_1A!$F:$F,$C51,B_IV_1A!T:T)</f>
        <v>0</v>
      </c>
      <c r="P51" s="154">
        <f>SUMIF(B_IV_1A!$F:$F,$C51,B_IV_1A!U:U)</f>
        <v>0</v>
      </c>
      <c r="Q51" s="154">
        <f>SUMIF(B_IV_1A!$F:$F,$C51,B_IV_1A!V:V)</f>
        <v>0</v>
      </c>
      <c r="R51" s="154">
        <f>SUMIF(B_IV_1A!$F:$F,$C51,B_IV_1A!W:W)</f>
        <v>0</v>
      </c>
      <c r="S51" s="154">
        <f>SUMIF(B_IV_1A!$F:$F,$C51,B_IV_1A!X:X)</f>
        <v>0</v>
      </c>
      <c r="T51" s="154">
        <f>SUMIF(B_IV_1A!$F:$F,$C51,B_IV_1A!Y:Y)</f>
        <v>0</v>
      </c>
      <c r="U51" s="154">
        <f>SUMIF(B_IV_1A!$F:$F,$C51,B_IV_1A!Z:Z)</f>
        <v>0</v>
      </c>
      <c r="V51" s="154">
        <f>SUMIF(B_IV_1A!$F:$F,$C51,B_IV_1A!AA:AA)</f>
        <v>0</v>
      </c>
      <c r="W51" s="154">
        <f>SUMIF(B_IV_1A!$F:$F,$C51,B_IV_1A!AB:AB)</f>
        <v>0</v>
      </c>
      <c r="X51" s="161">
        <f>SUMIF(B_IV_1A!$F:$F,$C51,B_IV_1A!AC:AC)</f>
        <v>0</v>
      </c>
      <c r="Y51" s="36">
        <f t="shared" si="10"/>
        <v>0</v>
      </c>
      <c r="AA51" s="168">
        <f>SUMIF(B_IV_1A!$F:$F,$C51,B_IV_1A!AG:AG)</f>
        <v>0</v>
      </c>
      <c r="AB51" s="168">
        <f>SUMIF(B_IV_1A!$F:$F,$C51,B_IV_1A!AH:AH)</f>
        <v>0</v>
      </c>
      <c r="AC51" s="168">
        <f>SUMIF(B_IV_1A!$F:$F,$C51,B_IV_1A!AI:AI)</f>
        <v>0</v>
      </c>
      <c r="AD51" s="168">
        <f>SUMIF(B_IV_1A!$F:$F,$C51,B_IV_1A!AJ:AJ)</f>
        <v>0</v>
      </c>
      <c r="AE51" s="168">
        <f>SUMIF(B_IV_1A!$F:$F,$C51,B_IV_1A!AK:AK)</f>
        <v>0</v>
      </c>
      <c r="AF51" s="168">
        <f>SUMIF(B_IV_1A!$F:$F,$C51,B_IV_1A!AL:AL)</f>
        <v>0</v>
      </c>
      <c r="AG51" s="168">
        <f>SUMIF(B_IV_1A!$F:$F,$C51,B_IV_1A!AM:AM)</f>
        <v>0</v>
      </c>
      <c r="AH51" s="168">
        <f>SUMIF(B_IV_1A!$F:$F,$C51,B_IV_1A!AN:AN)</f>
        <v>0</v>
      </c>
      <c r="AI51" s="168">
        <f>SUMIF(B_IV_1A!$F:$F,$C51,B_IV_1A!AO:AO)</f>
        <v>0</v>
      </c>
      <c r="AJ51" s="168">
        <f>SUMIF(B_IV_1A!$F:$F,$C51,B_IV_1A!AP:AP)</f>
        <v>0</v>
      </c>
      <c r="AK51" s="168">
        <f>SUMIF(B_IV_1A!$F:$F,$C51,B_IV_1A!AQ:AQ)</f>
        <v>0</v>
      </c>
      <c r="AL51" s="36">
        <f t="shared" si="11"/>
        <v>0</v>
      </c>
      <c r="AR51" s="21" t="e">
        <f>INDEX(B_IV_1A!$G:$G,MATCH($C51,B_IV_1A!$F:$F,0))</f>
        <v>#N/A</v>
      </c>
      <c r="AS51" s="21">
        <f>COUNTIF(B_IV_1A!$AZ$3:$AZ$1499,$D51)</f>
        <v>0</v>
      </c>
      <c r="AT51" s="21">
        <f>SUMIF(B_IV_1A!$AZ$3:$AZ$1499,$D51,B_IV_1A!$CH$3:$CH$1499)</f>
        <v>0</v>
      </c>
      <c r="AU51" s="21">
        <f>SUMIF(B_IV_1A!$AZ:$AZ,$D51,B_IV_1A!$CI:$CI)</f>
        <v>0</v>
      </c>
      <c r="AV51" s="21">
        <f>SUMIF(B_IV_1A!$AZ:$AZ,$D51,B_IV_1A!$CI:$CI)</f>
        <v>0</v>
      </c>
    </row>
    <row r="52" spans="1:48" hidden="1" x14ac:dyDescent="0.25">
      <c r="A52" s="44">
        <v>1036</v>
      </c>
      <c r="B52" s="193" t="s">
        <v>384</v>
      </c>
      <c r="C52" s="193" t="s">
        <v>385</v>
      </c>
      <c r="D52" s="193">
        <v>2625</v>
      </c>
      <c r="E52" s="193" t="s">
        <v>386</v>
      </c>
      <c r="F52" s="193" t="s">
        <v>387</v>
      </c>
      <c r="G52" s="35" t="str">
        <f t="shared" si="8"/>
        <v>Nincs rögzítve!</v>
      </c>
      <c r="I52" s="153">
        <f t="shared" si="9"/>
        <v>0</v>
      </c>
      <c r="J52" s="154">
        <f>SUMIF(B_IV_1A!$F:$F,$C52,B_IV_1A!$N:$N)</f>
        <v>0</v>
      </c>
      <c r="K52" s="154">
        <f>SUMIF(B_IV_1A!$F:$F,$C52,B_IV_1A!$O:$O)</f>
        <v>0</v>
      </c>
      <c r="L52" s="154">
        <f>SUMIF(B_IV_1A!$F:$F,$C52,B_IV_1A!$P:$P)</f>
        <v>0</v>
      </c>
      <c r="N52" s="154">
        <f>SUMIF(B_IV_1A!$F:$F,$C52,B_IV_1A!S:S)</f>
        <v>0</v>
      </c>
      <c r="O52" s="154">
        <f>SUMIF(B_IV_1A!$F:$F,$C52,B_IV_1A!T:T)</f>
        <v>0</v>
      </c>
      <c r="P52" s="154">
        <f>SUMIF(B_IV_1A!$F:$F,$C52,B_IV_1A!U:U)</f>
        <v>0</v>
      </c>
      <c r="Q52" s="154">
        <f>SUMIF(B_IV_1A!$F:$F,$C52,B_IV_1A!V:V)</f>
        <v>0</v>
      </c>
      <c r="R52" s="154">
        <f>SUMIF(B_IV_1A!$F:$F,$C52,B_IV_1A!W:W)</f>
        <v>0</v>
      </c>
      <c r="S52" s="154">
        <f>SUMIF(B_IV_1A!$F:$F,$C52,B_IV_1A!X:X)</f>
        <v>0</v>
      </c>
      <c r="T52" s="154">
        <f>SUMIF(B_IV_1A!$F:$F,$C52,B_IV_1A!Y:Y)</f>
        <v>0</v>
      </c>
      <c r="U52" s="154">
        <f>SUMIF(B_IV_1A!$F:$F,$C52,B_IV_1A!Z:Z)</f>
        <v>0</v>
      </c>
      <c r="V52" s="154">
        <f>SUMIF(B_IV_1A!$F:$F,$C52,B_IV_1A!AA:AA)</f>
        <v>0</v>
      </c>
      <c r="W52" s="154">
        <f>SUMIF(B_IV_1A!$F:$F,$C52,B_IV_1A!AB:AB)</f>
        <v>0</v>
      </c>
      <c r="X52" s="161">
        <f>SUMIF(B_IV_1A!$F:$F,$C52,B_IV_1A!AC:AC)</f>
        <v>0</v>
      </c>
      <c r="Y52" s="36">
        <f t="shared" si="10"/>
        <v>0</v>
      </c>
      <c r="AA52" s="168">
        <f>SUMIF(B_IV_1A!$F:$F,$C52,B_IV_1A!AG:AG)</f>
        <v>0</v>
      </c>
      <c r="AB52" s="168">
        <f>SUMIF(B_IV_1A!$F:$F,$C52,B_IV_1A!AH:AH)</f>
        <v>0</v>
      </c>
      <c r="AC52" s="168">
        <f>SUMIF(B_IV_1A!$F:$F,$C52,B_IV_1A!AI:AI)</f>
        <v>0</v>
      </c>
      <c r="AD52" s="168">
        <f>SUMIF(B_IV_1A!$F:$F,$C52,B_IV_1A!AJ:AJ)</f>
        <v>0</v>
      </c>
      <c r="AE52" s="168">
        <f>SUMIF(B_IV_1A!$F:$F,$C52,B_IV_1A!AK:AK)</f>
        <v>0</v>
      </c>
      <c r="AF52" s="168">
        <f>SUMIF(B_IV_1A!$F:$F,$C52,B_IV_1A!AL:AL)</f>
        <v>0</v>
      </c>
      <c r="AG52" s="168">
        <f>SUMIF(B_IV_1A!$F:$F,$C52,B_IV_1A!AM:AM)</f>
        <v>0</v>
      </c>
      <c r="AH52" s="168">
        <f>SUMIF(B_IV_1A!$F:$F,$C52,B_IV_1A!AN:AN)</f>
        <v>0</v>
      </c>
      <c r="AI52" s="168">
        <f>SUMIF(B_IV_1A!$F:$F,$C52,B_IV_1A!AO:AO)</f>
        <v>0</v>
      </c>
      <c r="AJ52" s="168">
        <f>SUMIF(B_IV_1A!$F:$F,$C52,B_IV_1A!AP:AP)</f>
        <v>0</v>
      </c>
      <c r="AK52" s="168">
        <f>SUMIF(B_IV_1A!$F:$F,$C52,B_IV_1A!AQ:AQ)</f>
        <v>0</v>
      </c>
      <c r="AL52" s="36">
        <f t="shared" si="11"/>
        <v>0</v>
      </c>
      <c r="AR52" s="21" t="e">
        <f>INDEX(B_IV_1A!$G:$G,MATCH($C52,B_IV_1A!$F:$F,0))</f>
        <v>#N/A</v>
      </c>
      <c r="AS52" s="21">
        <f>COUNTIF(B_IV_1A!$AZ$3:$AZ$1499,$D52)</f>
        <v>0</v>
      </c>
      <c r="AT52" s="21">
        <f>SUMIF(B_IV_1A!$AZ$3:$AZ$1499,$D52,B_IV_1A!$CH$3:$CH$1499)</f>
        <v>0</v>
      </c>
      <c r="AU52" s="21">
        <f>SUMIF(B_IV_1A!$AZ:$AZ,$D52,B_IV_1A!$CI:$CI)</f>
        <v>0</v>
      </c>
      <c r="AV52" s="21">
        <f>SUMIF(B_IV_1A!$AZ:$AZ,$D52,B_IV_1A!$CI:$CI)</f>
        <v>0</v>
      </c>
    </row>
    <row r="53" spans="1:48" hidden="1" x14ac:dyDescent="0.25">
      <c r="A53" s="44">
        <v>1100</v>
      </c>
      <c r="B53" s="193" t="s">
        <v>388</v>
      </c>
      <c r="C53" s="193" t="s">
        <v>389</v>
      </c>
      <c r="D53" s="193">
        <v>2609</v>
      </c>
      <c r="E53" s="193" t="s">
        <v>390</v>
      </c>
      <c r="F53" s="193" t="s">
        <v>391</v>
      </c>
      <c r="G53" s="35" t="str">
        <f t="shared" si="8"/>
        <v>Nincs rögzítve!</v>
      </c>
      <c r="I53" s="153">
        <f t="shared" si="9"/>
        <v>0</v>
      </c>
      <c r="J53" s="154">
        <f>SUMIF(B_IV_1A!$F:$F,$C53,B_IV_1A!$N:$N)</f>
        <v>0</v>
      </c>
      <c r="K53" s="154">
        <f>SUMIF(B_IV_1A!$F:$F,$C53,B_IV_1A!$O:$O)</f>
        <v>0</v>
      </c>
      <c r="L53" s="154">
        <f>SUMIF(B_IV_1A!$F:$F,$C53,B_IV_1A!$P:$P)</f>
        <v>0</v>
      </c>
      <c r="N53" s="154">
        <f>SUMIF(B_IV_1A!$F:$F,$C53,B_IV_1A!S:S)</f>
        <v>0</v>
      </c>
      <c r="O53" s="154">
        <f>SUMIF(B_IV_1A!$F:$F,$C53,B_IV_1A!T:T)</f>
        <v>0</v>
      </c>
      <c r="P53" s="154">
        <f>SUMIF(B_IV_1A!$F:$F,$C53,B_IV_1A!U:U)</f>
        <v>0</v>
      </c>
      <c r="Q53" s="154">
        <f>SUMIF(B_IV_1A!$F:$F,$C53,B_IV_1A!V:V)</f>
        <v>0</v>
      </c>
      <c r="R53" s="154">
        <f>SUMIF(B_IV_1A!$F:$F,$C53,B_IV_1A!W:W)</f>
        <v>0</v>
      </c>
      <c r="S53" s="154">
        <f>SUMIF(B_IV_1A!$F:$F,$C53,B_IV_1A!X:X)</f>
        <v>0</v>
      </c>
      <c r="T53" s="154">
        <f>SUMIF(B_IV_1A!$F:$F,$C53,B_IV_1A!Y:Y)</f>
        <v>0</v>
      </c>
      <c r="U53" s="154">
        <f>SUMIF(B_IV_1A!$F:$F,$C53,B_IV_1A!Z:Z)</f>
        <v>0</v>
      </c>
      <c r="V53" s="154">
        <f>SUMIF(B_IV_1A!$F:$F,$C53,B_IV_1A!AA:AA)</f>
        <v>0</v>
      </c>
      <c r="W53" s="154">
        <f>SUMIF(B_IV_1A!$F:$F,$C53,B_IV_1A!AB:AB)</f>
        <v>0</v>
      </c>
      <c r="X53" s="161">
        <f>SUMIF(B_IV_1A!$F:$F,$C53,B_IV_1A!AC:AC)</f>
        <v>0</v>
      </c>
      <c r="Y53" s="36">
        <f t="shared" si="10"/>
        <v>0</v>
      </c>
      <c r="AA53" s="168">
        <f>SUMIF(B_IV_1A!$F:$F,$C53,B_IV_1A!AG:AG)</f>
        <v>0</v>
      </c>
      <c r="AB53" s="168">
        <f>SUMIF(B_IV_1A!$F:$F,$C53,B_IV_1A!AH:AH)</f>
        <v>0</v>
      </c>
      <c r="AC53" s="168">
        <f>SUMIF(B_IV_1A!$F:$F,$C53,B_IV_1A!AI:AI)</f>
        <v>0</v>
      </c>
      <c r="AD53" s="168">
        <f>SUMIF(B_IV_1A!$F:$F,$C53,B_IV_1A!AJ:AJ)</f>
        <v>0</v>
      </c>
      <c r="AE53" s="168">
        <f>SUMIF(B_IV_1A!$F:$F,$C53,B_IV_1A!AK:AK)</f>
        <v>0</v>
      </c>
      <c r="AF53" s="168">
        <f>SUMIF(B_IV_1A!$F:$F,$C53,B_IV_1A!AL:AL)</f>
        <v>0</v>
      </c>
      <c r="AG53" s="168">
        <f>SUMIF(B_IV_1A!$F:$F,$C53,B_IV_1A!AM:AM)</f>
        <v>0</v>
      </c>
      <c r="AH53" s="168">
        <f>SUMIF(B_IV_1A!$F:$F,$C53,B_IV_1A!AN:AN)</f>
        <v>0</v>
      </c>
      <c r="AI53" s="168">
        <f>SUMIF(B_IV_1A!$F:$F,$C53,B_IV_1A!AO:AO)</f>
        <v>0</v>
      </c>
      <c r="AJ53" s="168">
        <f>SUMIF(B_IV_1A!$F:$F,$C53,B_IV_1A!AP:AP)</f>
        <v>0</v>
      </c>
      <c r="AK53" s="168">
        <f>SUMIF(B_IV_1A!$F:$F,$C53,B_IV_1A!AQ:AQ)</f>
        <v>0</v>
      </c>
      <c r="AL53" s="36">
        <f t="shared" si="11"/>
        <v>0</v>
      </c>
      <c r="AR53" s="21" t="e">
        <f>INDEX(B_IV_1A!$G:$G,MATCH($C53,B_IV_1A!$F:$F,0))</f>
        <v>#N/A</v>
      </c>
      <c r="AS53" s="21">
        <f>COUNTIF(B_IV_1A!$AZ$3:$AZ$1499,$D53)</f>
        <v>0</v>
      </c>
      <c r="AT53" s="21">
        <f>SUMIF(B_IV_1A!$AZ$3:$AZ$1499,$D53,B_IV_1A!$CH$3:$CH$1499)</f>
        <v>0</v>
      </c>
      <c r="AU53" s="21">
        <f>SUMIF(B_IV_1A!$AZ:$AZ,$D53,B_IV_1A!$CI:$CI)</f>
        <v>0</v>
      </c>
      <c r="AV53" s="21">
        <f>SUMIF(B_IV_1A!$AZ:$AZ,$D53,B_IV_1A!$CI:$CI)</f>
        <v>0</v>
      </c>
    </row>
    <row r="54" spans="1:48" hidden="1" x14ac:dyDescent="0.25">
      <c r="A54" s="44">
        <v>1112</v>
      </c>
      <c r="B54" s="193" t="s">
        <v>392</v>
      </c>
      <c r="C54" s="193" t="s">
        <v>393</v>
      </c>
      <c r="D54" s="193">
        <v>2621</v>
      </c>
      <c r="E54" s="193" t="s">
        <v>394</v>
      </c>
      <c r="F54" s="193" t="s">
        <v>395</v>
      </c>
      <c r="G54" s="35" t="str">
        <f t="shared" si="8"/>
        <v>Nincs rögzítve!</v>
      </c>
      <c r="I54" s="153">
        <f t="shared" si="9"/>
        <v>0</v>
      </c>
      <c r="J54" s="154">
        <f>SUMIF(B_IV_1A!$F:$F,$C54,B_IV_1A!$N:$N)</f>
        <v>0</v>
      </c>
      <c r="K54" s="154">
        <f>SUMIF(B_IV_1A!$F:$F,$C54,B_IV_1A!$O:$O)</f>
        <v>0</v>
      </c>
      <c r="L54" s="154">
        <f>SUMIF(B_IV_1A!$F:$F,$C54,B_IV_1A!$P:$P)</f>
        <v>0</v>
      </c>
      <c r="N54" s="154">
        <f>SUMIF(B_IV_1A!$F:$F,$C54,B_IV_1A!S:S)</f>
        <v>0</v>
      </c>
      <c r="O54" s="154">
        <f>SUMIF(B_IV_1A!$F:$F,$C54,B_IV_1A!T:T)</f>
        <v>0</v>
      </c>
      <c r="P54" s="154">
        <f>SUMIF(B_IV_1A!$F:$F,$C54,B_IV_1A!U:U)</f>
        <v>0</v>
      </c>
      <c r="Q54" s="154">
        <f>SUMIF(B_IV_1A!$F:$F,$C54,B_IV_1A!V:V)</f>
        <v>0</v>
      </c>
      <c r="R54" s="154">
        <f>SUMIF(B_IV_1A!$F:$F,$C54,B_IV_1A!W:W)</f>
        <v>0</v>
      </c>
      <c r="S54" s="154">
        <f>SUMIF(B_IV_1A!$F:$F,$C54,B_IV_1A!X:X)</f>
        <v>0</v>
      </c>
      <c r="T54" s="154">
        <f>SUMIF(B_IV_1A!$F:$F,$C54,B_IV_1A!Y:Y)</f>
        <v>0</v>
      </c>
      <c r="U54" s="154">
        <f>SUMIF(B_IV_1A!$F:$F,$C54,B_IV_1A!Z:Z)</f>
        <v>0</v>
      </c>
      <c r="V54" s="154">
        <f>SUMIF(B_IV_1A!$F:$F,$C54,B_IV_1A!AA:AA)</f>
        <v>0</v>
      </c>
      <c r="W54" s="154">
        <f>SUMIF(B_IV_1A!$F:$F,$C54,B_IV_1A!AB:AB)</f>
        <v>0</v>
      </c>
      <c r="X54" s="161">
        <f>SUMIF(B_IV_1A!$F:$F,$C54,B_IV_1A!AC:AC)</f>
        <v>0</v>
      </c>
      <c r="Y54" s="36">
        <f t="shared" si="10"/>
        <v>0</v>
      </c>
      <c r="AA54" s="168">
        <f>SUMIF(B_IV_1A!$F:$F,$C54,B_IV_1A!AG:AG)</f>
        <v>0</v>
      </c>
      <c r="AB54" s="168">
        <f>SUMIF(B_IV_1A!$F:$F,$C54,B_IV_1A!AH:AH)</f>
        <v>0</v>
      </c>
      <c r="AC54" s="168">
        <f>SUMIF(B_IV_1A!$F:$F,$C54,B_IV_1A!AI:AI)</f>
        <v>0</v>
      </c>
      <c r="AD54" s="168">
        <f>SUMIF(B_IV_1A!$F:$F,$C54,B_IV_1A!AJ:AJ)</f>
        <v>0</v>
      </c>
      <c r="AE54" s="168">
        <f>SUMIF(B_IV_1A!$F:$F,$C54,B_IV_1A!AK:AK)</f>
        <v>0</v>
      </c>
      <c r="AF54" s="168">
        <f>SUMIF(B_IV_1A!$F:$F,$C54,B_IV_1A!AL:AL)</f>
        <v>0</v>
      </c>
      <c r="AG54" s="168">
        <f>SUMIF(B_IV_1A!$F:$F,$C54,B_IV_1A!AM:AM)</f>
        <v>0</v>
      </c>
      <c r="AH54" s="168">
        <f>SUMIF(B_IV_1A!$F:$F,$C54,B_IV_1A!AN:AN)</f>
        <v>0</v>
      </c>
      <c r="AI54" s="168">
        <f>SUMIF(B_IV_1A!$F:$F,$C54,B_IV_1A!AO:AO)</f>
        <v>0</v>
      </c>
      <c r="AJ54" s="168">
        <f>SUMIF(B_IV_1A!$F:$F,$C54,B_IV_1A!AP:AP)</f>
        <v>0</v>
      </c>
      <c r="AK54" s="168">
        <f>SUMIF(B_IV_1A!$F:$F,$C54,B_IV_1A!AQ:AQ)</f>
        <v>0</v>
      </c>
      <c r="AL54" s="36">
        <f t="shared" si="11"/>
        <v>0</v>
      </c>
      <c r="AR54" s="21" t="e">
        <f>INDEX(B_IV_1A!$G:$G,MATCH($C54,B_IV_1A!$F:$F,0))</f>
        <v>#N/A</v>
      </c>
      <c r="AS54" s="21">
        <f>COUNTIF(B_IV_1A!$AZ$3:$AZ$1499,$D54)</f>
        <v>0</v>
      </c>
      <c r="AT54" s="21">
        <f>SUMIF(B_IV_1A!$AZ$3:$AZ$1499,$D54,B_IV_1A!$CH$3:$CH$1499)</f>
        <v>0</v>
      </c>
      <c r="AU54" s="21">
        <f>SUMIF(B_IV_1A!$AZ:$AZ,$D54,B_IV_1A!$CI:$CI)</f>
        <v>0</v>
      </c>
      <c r="AV54" s="21">
        <f>SUMIF(B_IV_1A!$AZ:$AZ,$D54,B_IV_1A!$CI:$CI)</f>
        <v>0</v>
      </c>
    </row>
    <row r="55" spans="1:48" hidden="1" x14ac:dyDescent="0.25">
      <c r="A55" s="44">
        <v>1764</v>
      </c>
      <c r="B55" s="193" t="s">
        <v>396</v>
      </c>
      <c r="C55" s="193" t="s">
        <v>397</v>
      </c>
      <c r="D55" s="193">
        <v>3245</v>
      </c>
      <c r="E55" s="193" t="s">
        <v>239</v>
      </c>
      <c r="F55" s="193" t="s">
        <v>398</v>
      </c>
      <c r="G55" s="35" t="str">
        <f t="shared" si="8"/>
        <v>Nincs rögzítve!</v>
      </c>
      <c r="I55" s="153">
        <f t="shared" si="9"/>
        <v>0</v>
      </c>
      <c r="J55" s="154">
        <f>SUMIF(B_IV_1A!$F:$F,$C55,B_IV_1A!$N:$N)</f>
        <v>0</v>
      </c>
      <c r="K55" s="154">
        <f>SUMIF(B_IV_1A!$F:$F,$C55,B_IV_1A!$O:$O)</f>
        <v>0</v>
      </c>
      <c r="L55" s="154">
        <f>SUMIF(B_IV_1A!$F:$F,$C55,B_IV_1A!$P:$P)</f>
        <v>0</v>
      </c>
      <c r="N55" s="154">
        <f>SUMIF(B_IV_1A!$F:$F,$C55,B_IV_1A!S:S)</f>
        <v>0</v>
      </c>
      <c r="O55" s="154">
        <f>SUMIF(B_IV_1A!$F:$F,$C55,B_IV_1A!T:T)</f>
        <v>0</v>
      </c>
      <c r="P55" s="154">
        <f>SUMIF(B_IV_1A!$F:$F,$C55,B_IV_1A!U:U)</f>
        <v>0</v>
      </c>
      <c r="Q55" s="154">
        <f>SUMIF(B_IV_1A!$F:$F,$C55,B_IV_1A!V:V)</f>
        <v>0</v>
      </c>
      <c r="R55" s="154">
        <f>SUMIF(B_IV_1A!$F:$F,$C55,B_IV_1A!W:W)</f>
        <v>0</v>
      </c>
      <c r="S55" s="154">
        <f>SUMIF(B_IV_1A!$F:$F,$C55,B_IV_1A!X:X)</f>
        <v>0</v>
      </c>
      <c r="T55" s="154">
        <f>SUMIF(B_IV_1A!$F:$F,$C55,B_IV_1A!Y:Y)</f>
        <v>0</v>
      </c>
      <c r="U55" s="154">
        <f>SUMIF(B_IV_1A!$F:$F,$C55,B_IV_1A!Z:Z)</f>
        <v>0</v>
      </c>
      <c r="V55" s="154">
        <f>SUMIF(B_IV_1A!$F:$F,$C55,B_IV_1A!AA:AA)</f>
        <v>0</v>
      </c>
      <c r="W55" s="154">
        <f>SUMIF(B_IV_1A!$F:$F,$C55,B_IV_1A!AB:AB)</f>
        <v>0</v>
      </c>
      <c r="X55" s="161">
        <f>SUMIF(B_IV_1A!$F:$F,$C55,B_IV_1A!AC:AC)</f>
        <v>0</v>
      </c>
      <c r="Y55" s="36">
        <f t="shared" si="10"/>
        <v>0</v>
      </c>
      <c r="AA55" s="168">
        <f>SUMIF(B_IV_1A!$F:$F,$C55,B_IV_1A!AG:AG)</f>
        <v>0</v>
      </c>
      <c r="AB55" s="168">
        <f>SUMIF(B_IV_1A!$F:$F,$C55,B_IV_1A!AH:AH)</f>
        <v>0</v>
      </c>
      <c r="AC55" s="168">
        <f>SUMIF(B_IV_1A!$F:$F,$C55,B_IV_1A!AI:AI)</f>
        <v>0</v>
      </c>
      <c r="AD55" s="168">
        <f>SUMIF(B_IV_1A!$F:$F,$C55,B_IV_1A!AJ:AJ)</f>
        <v>0</v>
      </c>
      <c r="AE55" s="168">
        <f>SUMIF(B_IV_1A!$F:$F,$C55,B_IV_1A!AK:AK)</f>
        <v>0</v>
      </c>
      <c r="AF55" s="168">
        <f>SUMIF(B_IV_1A!$F:$F,$C55,B_IV_1A!AL:AL)</f>
        <v>0</v>
      </c>
      <c r="AG55" s="168">
        <f>SUMIF(B_IV_1A!$F:$F,$C55,B_IV_1A!AM:AM)</f>
        <v>0</v>
      </c>
      <c r="AH55" s="168">
        <f>SUMIF(B_IV_1A!$F:$F,$C55,B_IV_1A!AN:AN)</f>
        <v>0</v>
      </c>
      <c r="AI55" s="168">
        <f>SUMIF(B_IV_1A!$F:$F,$C55,B_IV_1A!AO:AO)</f>
        <v>0</v>
      </c>
      <c r="AJ55" s="168">
        <f>SUMIF(B_IV_1A!$F:$F,$C55,B_IV_1A!AP:AP)</f>
        <v>0</v>
      </c>
      <c r="AK55" s="168">
        <f>SUMIF(B_IV_1A!$F:$F,$C55,B_IV_1A!AQ:AQ)</f>
        <v>0</v>
      </c>
      <c r="AL55" s="36">
        <f t="shared" si="11"/>
        <v>0</v>
      </c>
      <c r="AR55" s="21" t="e">
        <f>INDEX(B_IV_1A!$G:$G,MATCH($C55,B_IV_1A!$F:$F,0))</f>
        <v>#N/A</v>
      </c>
      <c r="AS55" s="21">
        <f>COUNTIF(B_IV_1A!$AZ$3:$AZ$1499,$D55)</f>
        <v>0</v>
      </c>
      <c r="AT55" s="21">
        <f>SUMIF(B_IV_1A!$AZ$3:$AZ$1499,$D55,B_IV_1A!$CH$3:$CH$1499)</f>
        <v>0</v>
      </c>
      <c r="AU55" s="21">
        <f>SUMIF(B_IV_1A!$AZ:$AZ,$D55,B_IV_1A!$CI:$CI)</f>
        <v>0</v>
      </c>
      <c r="AV55" s="21">
        <f>SUMIF(B_IV_1A!$AZ:$AZ,$D55,B_IV_1A!$CI:$CI)</f>
        <v>0</v>
      </c>
    </row>
    <row r="56" spans="1:48" hidden="1" x14ac:dyDescent="0.25">
      <c r="A56" s="44">
        <v>2749</v>
      </c>
      <c r="B56" s="193" t="s">
        <v>399</v>
      </c>
      <c r="C56" s="193" t="s">
        <v>400</v>
      </c>
      <c r="D56" s="193">
        <v>4294</v>
      </c>
      <c r="E56" s="193" t="s">
        <v>239</v>
      </c>
      <c r="F56" s="193" t="s">
        <v>401</v>
      </c>
      <c r="G56" s="35" t="str">
        <f t="shared" si="8"/>
        <v>Nincs rögzítve!</v>
      </c>
      <c r="I56" s="153">
        <f t="shared" si="9"/>
        <v>0</v>
      </c>
      <c r="J56" s="154">
        <f>SUMIF(B_IV_1A!$F:$F,$C56,B_IV_1A!$N:$N)</f>
        <v>0</v>
      </c>
      <c r="K56" s="154">
        <f>SUMIF(B_IV_1A!$F:$F,$C56,B_IV_1A!$O:$O)</f>
        <v>0</v>
      </c>
      <c r="L56" s="154">
        <f>SUMIF(B_IV_1A!$F:$F,$C56,B_IV_1A!$P:$P)</f>
        <v>0</v>
      </c>
      <c r="N56" s="154">
        <f>SUMIF(B_IV_1A!$F:$F,$C56,B_IV_1A!S:S)</f>
        <v>0</v>
      </c>
      <c r="O56" s="154">
        <f>SUMIF(B_IV_1A!$F:$F,$C56,B_IV_1A!T:T)</f>
        <v>0</v>
      </c>
      <c r="P56" s="154">
        <f>SUMIF(B_IV_1A!$F:$F,$C56,B_IV_1A!U:U)</f>
        <v>0</v>
      </c>
      <c r="Q56" s="154">
        <f>SUMIF(B_IV_1A!$F:$F,$C56,B_IV_1A!V:V)</f>
        <v>0</v>
      </c>
      <c r="R56" s="154">
        <f>SUMIF(B_IV_1A!$F:$F,$C56,B_IV_1A!W:W)</f>
        <v>0</v>
      </c>
      <c r="S56" s="154">
        <f>SUMIF(B_IV_1A!$F:$F,$C56,B_IV_1A!X:X)</f>
        <v>0</v>
      </c>
      <c r="T56" s="154">
        <f>SUMIF(B_IV_1A!$F:$F,$C56,B_IV_1A!Y:Y)</f>
        <v>0</v>
      </c>
      <c r="U56" s="154">
        <f>SUMIF(B_IV_1A!$F:$F,$C56,B_IV_1A!Z:Z)</f>
        <v>0</v>
      </c>
      <c r="V56" s="154">
        <f>SUMIF(B_IV_1A!$F:$F,$C56,B_IV_1A!AA:AA)</f>
        <v>0</v>
      </c>
      <c r="W56" s="154">
        <f>SUMIF(B_IV_1A!$F:$F,$C56,B_IV_1A!AB:AB)</f>
        <v>0</v>
      </c>
      <c r="X56" s="161">
        <f>SUMIF(B_IV_1A!$F:$F,$C56,B_IV_1A!AC:AC)</f>
        <v>0</v>
      </c>
      <c r="Y56" s="36">
        <f t="shared" si="10"/>
        <v>0</v>
      </c>
      <c r="AA56" s="168">
        <f>SUMIF(B_IV_1A!$F:$F,$C56,B_IV_1A!AG:AG)</f>
        <v>0</v>
      </c>
      <c r="AB56" s="168">
        <f>SUMIF(B_IV_1A!$F:$F,$C56,B_IV_1A!AH:AH)</f>
        <v>0</v>
      </c>
      <c r="AC56" s="168">
        <f>SUMIF(B_IV_1A!$F:$F,$C56,B_IV_1A!AI:AI)</f>
        <v>0</v>
      </c>
      <c r="AD56" s="168">
        <f>SUMIF(B_IV_1A!$F:$F,$C56,B_IV_1A!AJ:AJ)</f>
        <v>0</v>
      </c>
      <c r="AE56" s="168">
        <f>SUMIF(B_IV_1A!$F:$F,$C56,B_IV_1A!AK:AK)</f>
        <v>0</v>
      </c>
      <c r="AF56" s="168">
        <f>SUMIF(B_IV_1A!$F:$F,$C56,B_IV_1A!AL:AL)</f>
        <v>0</v>
      </c>
      <c r="AG56" s="168">
        <f>SUMIF(B_IV_1A!$F:$F,$C56,B_IV_1A!AM:AM)</f>
        <v>0</v>
      </c>
      <c r="AH56" s="168">
        <f>SUMIF(B_IV_1A!$F:$F,$C56,B_IV_1A!AN:AN)</f>
        <v>0</v>
      </c>
      <c r="AI56" s="168">
        <f>SUMIF(B_IV_1A!$F:$F,$C56,B_IV_1A!AO:AO)</f>
        <v>0</v>
      </c>
      <c r="AJ56" s="168">
        <f>SUMIF(B_IV_1A!$F:$F,$C56,B_IV_1A!AP:AP)</f>
        <v>0</v>
      </c>
      <c r="AK56" s="168">
        <f>SUMIF(B_IV_1A!$F:$F,$C56,B_IV_1A!AQ:AQ)</f>
        <v>0</v>
      </c>
      <c r="AL56" s="36">
        <f t="shared" si="11"/>
        <v>0</v>
      </c>
      <c r="AR56" s="21" t="e">
        <f>INDEX(B_IV_1A!$G:$G,MATCH($C56,B_IV_1A!$F:$F,0))</f>
        <v>#N/A</v>
      </c>
      <c r="AS56" s="21">
        <f>COUNTIF(B_IV_1A!$AZ$3:$AZ$1499,$D56)</f>
        <v>0</v>
      </c>
      <c r="AT56" s="21">
        <f>SUMIF(B_IV_1A!$AZ$3:$AZ$1499,$D56,B_IV_1A!$CH$3:$CH$1499)</f>
        <v>0</v>
      </c>
      <c r="AU56" s="21">
        <f>SUMIF(B_IV_1A!$AZ:$AZ,$D56,B_IV_1A!$CI:$CI)</f>
        <v>0</v>
      </c>
      <c r="AV56" s="21">
        <f>SUMIF(B_IV_1A!$AZ:$AZ,$D56,B_IV_1A!$CI:$CI)</f>
        <v>0</v>
      </c>
    </row>
  </sheetData>
  <mergeCells count="272">
    <mergeCell ref="A2:A3"/>
    <mergeCell ref="G2:G3"/>
    <mergeCell ref="C2:C3"/>
    <mergeCell ref="B2:B3"/>
    <mergeCell ref="D2:D3"/>
    <mergeCell ref="E2:E3"/>
    <mergeCell ref="F2:F3"/>
    <mergeCell ref="C4"/>
    <mergeCell ref="B4"/>
    <mergeCell ref="D4"/>
    <mergeCell ref="E4"/>
    <mergeCell ref="F4"/>
    <mergeCell ref="B6"/>
    <mergeCell ref="C6"/>
    <mergeCell ref="D6"/>
    <mergeCell ref="E6"/>
    <mergeCell ref="F6"/>
    <mergeCell ref="B5"/>
    <mergeCell ref="C5"/>
    <mergeCell ref="D5"/>
    <mergeCell ref="E5"/>
    <mergeCell ref="F5"/>
    <mergeCell ref="B8"/>
    <mergeCell ref="C8"/>
    <mergeCell ref="D8"/>
    <mergeCell ref="E8"/>
    <mergeCell ref="F8"/>
    <mergeCell ref="B7"/>
    <mergeCell ref="C7"/>
    <mergeCell ref="D7"/>
    <mergeCell ref="E7"/>
    <mergeCell ref="F7"/>
    <mergeCell ref="B10"/>
    <mergeCell ref="C10"/>
    <mergeCell ref="D10"/>
    <mergeCell ref="E10"/>
    <mergeCell ref="F10"/>
    <mergeCell ref="B9"/>
    <mergeCell ref="C9"/>
    <mergeCell ref="D9"/>
    <mergeCell ref="E9"/>
    <mergeCell ref="F9"/>
    <mergeCell ref="B12"/>
    <mergeCell ref="C12"/>
    <mergeCell ref="D12"/>
    <mergeCell ref="E12"/>
    <mergeCell ref="F12"/>
    <mergeCell ref="B11"/>
    <mergeCell ref="C11"/>
    <mergeCell ref="D11"/>
    <mergeCell ref="E11"/>
    <mergeCell ref="F11"/>
    <mergeCell ref="B14"/>
    <mergeCell ref="C14"/>
    <mergeCell ref="D14"/>
    <mergeCell ref="E14"/>
    <mergeCell ref="F14"/>
    <mergeCell ref="B13"/>
    <mergeCell ref="C13"/>
    <mergeCell ref="D13"/>
    <mergeCell ref="E13"/>
    <mergeCell ref="F13"/>
    <mergeCell ref="B16"/>
    <mergeCell ref="C16"/>
    <mergeCell ref="D16"/>
    <mergeCell ref="E16"/>
    <mergeCell ref="F16"/>
    <mergeCell ref="B15"/>
    <mergeCell ref="C15"/>
    <mergeCell ref="D15"/>
    <mergeCell ref="E15"/>
    <mergeCell ref="F15"/>
    <mergeCell ref="B18"/>
    <mergeCell ref="C18"/>
    <mergeCell ref="D18"/>
    <mergeCell ref="E18"/>
    <mergeCell ref="F18"/>
    <mergeCell ref="B17"/>
    <mergeCell ref="C17"/>
    <mergeCell ref="D17"/>
    <mergeCell ref="E17"/>
    <mergeCell ref="F17"/>
    <mergeCell ref="B20"/>
    <mergeCell ref="C20"/>
    <mergeCell ref="D20"/>
    <mergeCell ref="E20"/>
    <mergeCell ref="F20"/>
    <mergeCell ref="B19"/>
    <mergeCell ref="C19"/>
    <mergeCell ref="D19"/>
    <mergeCell ref="E19"/>
    <mergeCell ref="F19"/>
    <mergeCell ref="B22"/>
    <mergeCell ref="C22"/>
    <mergeCell ref="D22"/>
    <mergeCell ref="E22"/>
    <mergeCell ref="F22"/>
    <mergeCell ref="B21"/>
    <mergeCell ref="C21"/>
    <mergeCell ref="D21"/>
    <mergeCell ref="E21"/>
    <mergeCell ref="F21"/>
    <mergeCell ref="B24"/>
    <mergeCell ref="C24"/>
    <mergeCell ref="D24"/>
    <mergeCell ref="E24"/>
    <mergeCell ref="F24"/>
    <mergeCell ref="B23"/>
    <mergeCell ref="C23"/>
    <mergeCell ref="D23"/>
    <mergeCell ref="E23"/>
    <mergeCell ref="F23"/>
    <mergeCell ref="B26"/>
    <mergeCell ref="C26"/>
    <mergeCell ref="D26"/>
    <mergeCell ref="E26"/>
    <mergeCell ref="F26"/>
    <mergeCell ref="B25"/>
    <mergeCell ref="C25"/>
    <mergeCell ref="D25"/>
    <mergeCell ref="E25"/>
    <mergeCell ref="F25"/>
    <mergeCell ref="B28"/>
    <mergeCell ref="C28"/>
    <mergeCell ref="D28"/>
    <mergeCell ref="E28"/>
    <mergeCell ref="F28"/>
    <mergeCell ref="B27"/>
    <mergeCell ref="C27"/>
    <mergeCell ref="D27"/>
    <mergeCell ref="E27"/>
    <mergeCell ref="F27"/>
    <mergeCell ref="B30"/>
    <mergeCell ref="C30"/>
    <mergeCell ref="D30"/>
    <mergeCell ref="E30"/>
    <mergeCell ref="F30"/>
    <mergeCell ref="B29"/>
    <mergeCell ref="C29"/>
    <mergeCell ref="D29"/>
    <mergeCell ref="E29"/>
    <mergeCell ref="F29"/>
    <mergeCell ref="B32"/>
    <mergeCell ref="C32"/>
    <mergeCell ref="D32"/>
    <mergeCell ref="E32"/>
    <mergeCell ref="F32"/>
    <mergeCell ref="B31"/>
    <mergeCell ref="C31"/>
    <mergeCell ref="D31"/>
    <mergeCell ref="E31"/>
    <mergeCell ref="F31"/>
    <mergeCell ref="B34"/>
    <mergeCell ref="C34"/>
    <mergeCell ref="D34"/>
    <mergeCell ref="E34"/>
    <mergeCell ref="F34"/>
    <mergeCell ref="B33"/>
    <mergeCell ref="C33"/>
    <mergeCell ref="D33"/>
    <mergeCell ref="E33"/>
    <mergeCell ref="F33"/>
    <mergeCell ref="B36"/>
    <mergeCell ref="C36"/>
    <mergeCell ref="D36"/>
    <mergeCell ref="E36"/>
    <mergeCell ref="F36"/>
    <mergeCell ref="B35"/>
    <mergeCell ref="C35"/>
    <mergeCell ref="D35"/>
    <mergeCell ref="E35"/>
    <mergeCell ref="F35"/>
    <mergeCell ref="B38"/>
    <mergeCell ref="C38"/>
    <mergeCell ref="D38"/>
    <mergeCell ref="E38"/>
    <mergeCell ref="F38"/>
    <mergeCell ref="B37"/>
    <mergeCell ref="C37"/>
    <mergeCell ref="D37"/>
    <mergeCell ref="E37"/>
    <mergeCell ref="F37"/>
    <mergeCell ref="B40"/>
    <mergeCell ref="C40"/>
    <mergeCell ref="D40"/>
    <mergeCell ref="E40"/>
    <mergeCell ref="F40"/>
    <mergeCell ref="B39"/>
    <mergeCell ref="C39"/>
    <mergeCell ref="D39"/>
    <mergeCell ref="E39"/>
    <mergeCell ref="F39"/>
    <mergeCell ref="B42"/>
    <mergeCell ref="C42"/>
    <mergeCell ref="D42"/>
    <mergeCell ref="E42"/>
    <mergeCell ref="F42"/>
    <mergeCell ref="B41"/>
    <mergeCell ref="C41"/>
    <mergeCell ref="D41"/>
    <mergeCell ref="E41"/>
    <mergeCell ref="F41"/>
    <mergeCell ref="B44"/>
    <mergeCell ref="C44"/>
    <mergeCell ref="D44"/>
    <mergeCell ref="E44"/>
    <mergeCell ref="F44"/>
    <mergeCell ref="B43"/>
    <mergeCell ref="C43"/>
    <mergeCell ref="D43"/>
    <mergeCell ref="E43"/>
    <mergeCell ref="F43"/>
    <mergeCell ref="B46"/>
    <mergeCell ref="C46"/>
    <mergeCell ref="D46"/>
    <mergeCell ref="E46"/>
    <mergeCell ref="F46"/>
    <mergeCell ref="B45"/>
    <mergeCell ref="C45"/>
    <mergeCell ref="D45"/>
    <mergeCell ref="E45"/>
    <mergeCell ref="F45"/>
    <mergeCell ref="B48"/>
    <mergeCell ref="C48"/>
    <mergeCell ref="D48"/>
    <mergeCell ref="E48"/>
    <mergeCell ref="F48"/>
    <mergeCell ref="B47"/>
    <mergeCell ref="C47"/>
    <mergeCell ref="D47"/>
    <mergeCell ref="E47"/>
    <mergeCell ref="F47"/>
    <mergeCell ref="B50"/>
    <mergeCell ref="C50"/>
    <mergeCell ref="D50"/>
    <mergeCell ref="E50"/>
    <mergeCell ref="F50"/>
    <mergeCell ref="B49"/>
    <mergeCell ref="C49"/>
    <mergeCell ref="D49"/>
    <mergeCell ref="E49"/>
    <mergeCell ref="F49"/>
    <mergeCell ref="B52"/>
    <mergeCell ref="C52"/>
    <mergeCell ref="D52"/>
    <mergeCell ref="E52"/>
    <mergeCell ref="F52"/>
    <mergeCell ref="B51"/>
    <mergeCell ref="C51"/>
    <mergeCell ref="D51"/>
    <mergeCell ref="E51"/>
    <mergeCell ref="F51"/>
    <mergeCell ref="B54"/>
    <mergeCell ref="C54"/>
    <mergeCell ref="D54"/>
    <mergeCell ref="E54"/>
    <mergeCell ref="F54"/>
    <mergeCell ref="B53"/>
    <mergeCell ref="C53"/>
    <mergeCell ref="D53"/>
    <mergeCell ref="E53"/>
    <mergeCell ref="F53"/>
    <mergeCell ref="B56"/>
    <mergeCell ref="C56"/>
    <mergeCell ref="D56"/>
    <mergeCell ref="E56"/>
    <mergeCell ref="F56"/>
    <mergeCell ref="B55"/>
    <mergeCell ref="C55"/>
    <mergeCell ref="D55"/>
    <mergeCell ref="E55"/>
    <mergeCell ref="F55"/>
  </mergeCells>
  <conditionalFormatting sqref="G4:G5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J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" sqref="D3"/>
    </sheetView>
  </sheetViews>
  <sheetFormatPr defaultColWidth="25.7109375" defaultRowHeight="15" x14ac:dyDescent="0.25"/>
  <cols>
    <col min="1" max="1" width="38.7109375" customWidth="1"/>
    <col min="17" max="17" width="23.5703125" customWidth="1"/>
    <col min="18" max="18" width="6.42578125" customWidth="1"/>
    <col min="31" max="31" width="25.7109375" customWidth="1"/>
    <col min="32" max="32" width="6.28515625" customWidth="1"/>
    <col min="47" max="47" width="6.28515625" customWidth="1"/>
    <col min="50" max="50" width="5.28515625" customWidth="1"/>
    <col min="51" max="51" width="6.28515625" customWidth="1"/>
    <col min="52" max="52" width="25.7109375" customWidth="1"/>
  </cols>
  <sheetData>
    <row r="1" spans="1:88" s="11" customFormat="1" ht="30" customHeight="1" x14ac:dyDescent="0.25">
      <c r="A1" s="10"/>
      <c r="B1" s="183" t="s">
        <v>147</v>
      </c>
      <c r="C1" s="183" t="s">
        <v>148</v>
      </c>
      <c r="D1" s="183" t="s">
        <v>149</v>
      </c>
      <c r="E1" s="183" t="s">
        <v>150</v>
      </c>
      <c r="F1" s="184" t="s">
        <v>151</v>
      </c>
      <c r="G1" s="183" t="s">
        <v>152</v>
      </c>
      <c r="H1" s="10" t="s">
        <v>153</v>
      </c>
      <c r="I1" s="10" t="s">
        <v>154</v>
      </c>
      <c r="J1" s="10" t="s">
        <v>155</v>
      </c>
      <c r="K1" s="10" t="s">
        <v>156</v>
      </c>
      <c r="L1" s="16" t="s">
        <v>157</v>
      </c>
      <c r="M1" s="16" t="s">
        <v>158</v>
      </c>
      <c r="N1" s="16" t="s">
        <v>159</v>
      </c>
      <c r="O1" s="16" t="s">
        <v>160</v>
      </c>
      <c r="P1" s="16" t="s">
        <v>154</v>
      </c>
      <c r="Q1" s="16"/>
      <c r="S1" s="188" t="s">
        <v>161</v>
      </c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90"/>
      <c r="AE1" s="17" t="s">
        <v>153</v>
      </c>
      <c r="AG1" s="188" t="s">
        <v>162</v>
      </c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90"/>
      <c r="AS1" s="16" t="s">
        <v>163</v>
      </c>
      <c r="AT1" s="18" t="s">
        <v>153</v>
      </c>
      <c r="AV1" s="16" t="s">
        <v>154</v>
      </c>
      <c r="AW1" s="16" t="s">
        <v>154</v>
      </c>
      <c r="AX1" s="17" t="s">
        <v>163</v>
      </c>
      <c r="AZ1" s="12" t="s">
        <v>153</v>
      </c>
      <c r="BA1" s="12" t="s">
        <v>153</v>
      </c>
      <c r="BB1" s="12" t="s">
        <v>153</v>
      </c>
      <c r="BC1" s="12" t="s">
        <v>153</v>
      </c>
      <c r="BD1" s="12" t="s">
        <v>153</v>
      </c>
      <c r="BE1" s="12" t="s">
        <v>153</v>
      </c>
      <c r="BF1" s="12" t="s">
        <v>153</v>
      </c>
      <c r="BG1" s="12" t="s">
        <v>153</v>
      </c>
      <c r="BH1" s="12" t="s">
        <v>153</v>
      </c>
      <c r="BI1" s="12" t="s">
        <v>153</v>
      </c>
      <c r="BJ1" s="12" t="s">
        <v>153</v>
      </c>
      <c r="BK1" s="12" t="s">
        <v>153</v>
      </c>
      <c r="BL1" s="12" t="s">
        <v>153</v>
      </c>
      <c r="BM1" s="12" t="s">
        <v>153</v>
      </c>
      <c r="BN1" s="12" t="s">
        <v>153</v>
      </c>
      <c r="BO1" s="12" t="s">
        <v>153</v>
      </c>
      <c r="BP1" s="12" t="s">
        <v>153</v>
      </c>
      <c r="BQ1" s="12" t="s">
        <v>153</v>
      </c>
      <c r="BR1" s="12" t="s">
        <v>153</v>
      </c>
      <c r="BS1" s="12" t="s">
        <v>153</v>
      </c>
      <c r="BT1" s="12" t="s">
        <v>153</v>
      </c>
      <c r="BU1" s="12" t="s">
        <v>153</v>
      </c>
      <c r="BV1" s="12" t="s">
        <v>153</v>
      </c>
      <c r="BW1" s="12" t="s">
        <v>153</v>
      </c>
      <c r="BX1" s="12" t="s">
        <v>153</v>
      </c>
      <c r="BY1" s="12" t="s">
        <v>153</v>
      </c>
      <c r="BZ1" s="12" t="s">
        <v>153</v>
      </c>
      <c r="CA1" s="12" t="s">
        <v>153</v>
      </c>
      <c r="CB1" s="12" t="s">
        <v>153</v>
      </c>
      <c r="CC1" s="12" t="s">
        <v>153</v>
      </c>
      <c r="CD1" s="12" t="s">
        <v>153</v>
      </c>
      <c r="CE1" s="12" t="s">
        <v>153</v>
      </c>
      <c r="CF1" s="12" t="s">
        <v>153</v>
      </c>
      <c r="CG1" s="12" t="s">
        <v>153</v>
      </c>
      <c r="CH1" s="12" t="s">
        <v>153</v>
      </c>
      <c r="CI1" s="12" t="s">
        <v>153</v>
      </c>
      <c r="CJ1" s="12" t="s">
        <v>153</v>
      </c>
    </row>
    <row r="2" spans="1:88" s="11" customFormat="1" ht="112.5" x14ac:dyDescent="0.25">
      <c r="A2" s="10" t="s">
        <v>164</v>
      </c>
      <c r="B2" s="183" t="s">
        <v>165</v>
      </c>
      <c r="C2" s="183" t="s">
        <v>166</v>
      </c>
      <c r="D2" s="183" t="s">
        <v>167</v>
      </c>
      <c r="E2" s="183" t="s">
        <v>168</v>
      </c>
      <c r="F2" s="184" t="s">
        <v>169</v>
      </c>
      <c r="G2" s="183" t="s">
        <v>170</v>
      </c>
      <c r="H2" s="10" t="s">
        <v>171</v>
      </c>
      <c r="I2" s="10" t="s">
        <v>172</v>
      </c>
      <c r="J2" s="10" t="s">
        <v>173</v>
      </c>
      <c r="K2" s="17" t="s">
        <v>174</v>
      </c>
      <c r="L2" s="16" t="s">
        <v>175</v>
      </c>
      <c r="M2" s="16" t="s">
        <v>176</v>
      </c>
      <c r="N2" s="16" t="s">
        <v>177</v>
      </c>
      <c r="O2" s="16" t="s">
        <v>178</v>
      </c>
      <c r="P2" s="16" t="s">
        <v>179</v>
      </c>
      <c r="Q2" s="181" t="s">
        <v>0</v>
      </c>
      <c r="S2" s="16" t="s">
        <v>180</v>
      </c>
      <c r="T2" s="16" t="s">
        <v>181</v>
      </c>
      <c r="U2" s="16" t="s">
        <v>182</v>
      </c>
      <c r="V2" s="16" t="s">
        <v>183</v>
      </c>
      <c r="W2" s="16" t="s">
        <v>184</v>
      </c>
      <c r="X2" s="16" t="s">
        <v>185</v>
      </c>
      <c r="Y2" s="16" t="s">
        <v>186</v>
      </c>
      <c r="Z2" s="16" t="s">
        <v>187</v>
      </c>
      <c r="AA2" s="16" t="s">
        <v>188</v>
      </c>
      <c r="AB2" s="16" t="s">
        <v>189</v>
      </c>
      <c r="AC2" s="16" t="s">
        <v>190</v>
      </c>
      <c r="AD2" s="17" t="s">
        <v>191</v>
      </c>
      <c r="AE2" s="17" t="s">
        <v>192</v>
      </c>
      <c r="AG2" s="16" t="s">
        <v>180</v>
      </c>
      <c r="AH2" s="16" t="s">
        <v>181</v>
      </c>
      <c r="AI2" s="16" t="s">
        <v>182</v>
      </c>
      <c r="AJ2" s="16" t="s">
        <v>183</v>
      </c>
      <c r="AK2" s="16" t="s">
        <v>184</v>
      </c>
      <c r="AL2" s="16" t="s">
        <v>185</v>
      </c>
      <c r="AM2" s="16" t="s">
        <v>186</v>
      </c>
      <c r="AN2" s="16" t="s">
        <v>187</v>
      </c>
      <c r="AO2" s="16" t="s">
        <v>188</v>
      </c>
      <c r="AP2" s="16" t="s">
        <v>189</v>
      </c>
      <c r="AQ2" s="16" t="s">
        <v>190</v>
      </c>
      <c r="AR2" s="17" t="s">
        <v>191</v>
      </c>
      <c r="AS2" s="16" t="s">
        <v>193</v>
      </c>
      <c r="AT2" s="19" t="s">
        <v>194</v>
      </c>
      <c r="AV2" s="16" t="s">
        <v>195</v>
      </c>
      <c r="AW2" s="16" t="s">
        <v>196</v>
      </c>
      <c r="AX2" s="17" t="s">
        <v>197</v>
      </c>
      <c r="AZ2" s="12" t="s">
        <v>198</v>
      </c>
      <c r="BA2" s="12" t="s">
        <v>199</v>
      </c>
      <c r="BB2" s="12" t="s">
        <v>200</v>
      </c>
      <c r="BC2" s="12" t="s">
        <v>201</v>
      </c>
      <c r="BD2" s="12" t="s">
        <v>202</v>
      </c>
      <c r="BE2" s="12" t="s">
        <v>203</v>
      </c>
      <c r="BF2" s="12" t="s">
        <v>204</v>
      </c>
      <c r="BG2" s="12" t="s">
        <v>205</v>
      </c>
      <c r="BH2" s="12" t="s">
        <v>206</v>
      </c>
      <c r="BI2" s="12" t="s">
        <v>207</v>
      </c>
      <c r="BJ2" s="12" t="s">
        <v>208</v>
      </c>
      <c r="BK2" s="12" t="s">
        <v>209</v>
      </c>
      <c r="BL2" s="12" t="s">
        <v>210</v>
      </c>
      <c r="BM2" s="12" t="s">
        <v>211</v>
      </c>
      <c r="BN2" s="12" t="s">
        <v>212</v>
      </c>
      <c r="BO2" s="12" t="s">
        <v>213</v>
      </c>
      <c r="BP2" s="12" t="s">
        <v>214</v>
      </c>
      <c r="BQ2" s="12" t="s">
        <v>215</v>
      </c>
      <c r="BR2" s="12" t="s">
        <v>216</v>
      </c>
      <c r="BS2" s="12" t="s">
        <v>217</v>
      </c>
      <c r="BT2" s="12" t="s">
        <v>218</v>
      </c>
      <c r="BU2" s="12" t="s">
        <v>219</v>
      </c>
      <c r="BV2" s="12" t="s">
        <v>165</v>
      </c>
      <c r="BW2" s="12" t="s">
        <v>166</v>
      </c>
      <c r="BX2" s="12" t="s">
        <v>167</v>
      </c>
      <c r="BY2" s="12" t="s">
        <v>168</v>
      </c>
      <c r="BZ2" s="12" t="s">
        <v>220</v>
      </c>
      <c r="CA2" s="12" t="s">
        <v>221</v>
      </c>
      <c r="CB2" s="12" t="s">
        <v>177</v>
      </c>
      <c r="CC2" s="12" t="s">
        <v>178</v>
      </c>
      <c r="CD2" s="12" t="s">
        <v>222</v>
      </c>
      <c r="CE2" s="12" t="s">
        <v>0</v>
      </c>
      <c r="CF2" s="12" t="s">
        <v>223</v>
      </c>
      <c r="CG2" s="12" t="s">
        <v>224</v>
      </c>
      <c r="CH2" s="12" t="s">
        <v>225</v>
      </c>
      <c r="CI2" s="12" t="s">
        <v>226</v>
      </c>
      <c r="CJ2" s="12" t="s">
        <v>227</v>
      </c>
    </row>
    <row r="3" spans="1:88" s="2" customFormat="1" ht="30" x14ac:dyDescent="0.25">
      <c r="A3" s="1" t="str">
        <f>IF($G3="","Nincs VKR kiválasztva!",CG3)</f>
        <v>Kitöltés rendben!</v>
      </c>
      <c r="B3" s="185" t="s">
        <v>423</v>
      </c>
      <c r="C3" s="182" t="s">
        <v>99</v>
      </c>
      <c r="D3" s="186" t="s">
        <v>422</v>
      </c>
      <c r="E3" s="186" t="s">
        <v>424</v>
      </c>
      <c r="F3" s="187" t="str">
        <f>VLOOKUP($G3,Összesítő!$B:$F,2,FALSE)</f>
        <v>11-03638-1-001-00-06</v>
      </c>
      <c r="G3" s="182" t="s">
        <v>377</v>
      </c>
      <c r="H3" s="6" t="str">
        <f>AZ3&amp;"_"&amp;AX3&amp;"_FIV_"&amp;LEFT(Előlap!$B$6,4)</f>
        <v>2435_1_FIV_2026</v>
      </c>
      <c r="I3" s="6" t="str">
        <f>VLOOKUP($G3,Összesítő!$B:$F,5,FALSE)</f>
        <v>Balatonhenye</v>
      </c>
      <c r="J3" s="6" t="str">
        <f>VLOOKUP($G3,Összesítő!$B:$F,4,FALSE)</f>
        <v>Balatonhenye Község Önkormányzata</v>
      </c>
      <c r="K3" s="7">
        <f>N3+O3</f>
        <v>1000</v>
      </c>
      <c r="L3" s="14">
        <v>2028</v>
      </c>
      <c r="M3" s="14">
        <v>2028</v>
      </c>
      <c r="N3" s="13">
        <v>0</v>
      </c>
      <c r="O3" s="8">
        <v>1000</v>
      </c>
      <c r="P3" s="8">
        <v>0</v>
      </c>
      <c r="Q3" s="8" t="s">
        <v>30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7">
        <f>SUM(S3:AC3)</f>
        <v>0</v>
      </c>
      <c r="AE3" s="3" t="str">
        <f>IF($G3="","Nincs VKR kiválasztva!",IF(BB3=0,"Hiányos kitöltés!",BG3))</f>
        <v>Nem rövidtávú a feladat.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7">
        <f>SUM(AG3:AQ3)</f>
        <v>0</v>
      </c>
      <c r="AS3" s="37" t="s">
        <v>425</v>
      </c>
      <c r="AT3" s="3" t="str">
        <f>IF($G3="","Nincs VKR kiválasztva!",IF($BB3=0,"Hiányos kitöltés!",IF($BO3=0,"Nem hosszútávú a feladat.",$BM3)))</f>
        <v>Forráshiányos a feladat!</v>
      </c>
      <c r="AV3" s="15" t="s">
        <v>163</v>
      </c>
      <c r="AW3" s="15" t="s">
        <v>163</v>
      </c>
      <c r="AX3" s="6">
        <f>COUNTA($G$3:G3)</f>
        <v>1</v>
      </c>
      <c r="AZ3" s="9">
        <f>VLOOKUP($G3,Összesítő!$B:$F,3,FALSE)</f>
        <v>2435</v>
      </c>
      <c r="BA3" s="9">
        <f>LEN($AV3)</f>
        <v>0</v>
      </c>
      <c r="BB3" s="5">
        <f>IF(OR($B3="",$C3="",$D3="",$E3="",$F3="",$L3="",$M3="",$N3="",$O3="",$P3="",$Q3=""),0,1)</f>
        <v>1</v>
      </c>
      <c r="BC3" s="5" t="str">
        <f>IF($F3="",0,IF(AND($L3=2027,$M3=2027),"R",IF(AND($L3=2027,$M3&gt;2027),"RH",IF(AND($L3&gt;2027,$M3&gt;2027),"H","x"))))</f>
        <v>H</v>
      </c>
      <c r="BD3" s="5">
        <f>IF(OR(BC3="R",BC3="RH"),1,0)</f>
        <v>0</v>
      </c>
      <c r="BE3" s="5">
        <f>IF(AND($BC3="R",$O3&gt;0),1,IF(AND($BC3="H",$N3&gt;0),1,0))</f>
        <v>0</v>
      </c>
      <c r="BF3" s="5">
        <f>IF($AD3&lt;$N3,1,IF($AD3=$N3,0))</f>
        <v>0</v>
      </c>
      <c r="BG3" s="9" t="str">
        <f>IF($L3&gt;2027,"Nem rövidtávú a feladat.",IF($BF3=1,"Az I. ütem nem lehet forráshiányos!",IF($AD3&gt;$N3,"Többlet forrást jelölt meg az I. ütemnél! A forrás ne legyen több a költségnél.",IF($AD3=$N3,"A forrás egyenlő a költséggel (I.ütem).",0))))</f>
        <v>Nem rövidtávú a feladat.</v>
      </c>
      <c r="BH3" s="5">
        <f>IF(AND($S3&lt;&gt;"",$T3&lt;&gt;"",$U3&lt;&gt;"",$V3&lt;&gt;"",$W3&lt;&gt;"",$X3&lt;&gt;"",$Y3&lt;&gt;"",$Z3&lt;&gt;"",$AA3&lt;&gt;"",$AB3&lt;&gt;"",$AC3&lt;&gt;""),1,0)</f>
        <v>1</v>
      </c>
      <c r="BI3" s="5">
        <f>IF(AND($BH3=1,$N3=$AD3),1,0)</f>
        <v>1</v>
      </c>
      <c r="BJ3" s="5">
        <f>IF($AR3&lt;$O3,1,0)</f>
        <v>1</v>
      </c>
      <c r="BK3" s="5">
        <f>IF(AND($AG3&lt;&gt;"",$AH3&lt;&gt;"",$AI3&lt;&gt;"",$AJ3&lt;&gt;"",$AK3&lt;&gt;"",$AL3&lt;&gt;"",$AM3&lt;&gt;"",$AN3&lt;&gt;"",$AO3&lt;&gt;"",$AP3&lt;&gt;"",$AQ3&lt;&gt;""),1,0)</f>
        <v>1</v>
      </c>
      <c r="BL3" s="5">
        <f>IF(AND($BK3=1,$O3=$AR3),1,IF(AND($BK3=1,$O3&gt;$AR3,AS3="igen"),1,0))</f>
        <v>1</v>
      </c>
      <c r="BM3" s="4" t="str">
        <f>IF($M3&lt;2028,"Nem hosszútávú a feladat.",IF(AND($BJ3=1,$AS3="nem"),"Forráshiányos a feladat? Jelölje az AR-oszlopban!",IF(AND($BJ3=0,$AS3="igen"),"Forráshiányosnak jelölte a feladat az AR-oszlopban, de a forrás költség adatok alapnján nem az!",IF(AND($BJ3=1,$AS3="igen"),"Forráshiányos a feladat!",IF($AR3&gt;$O3,"Többlet forrást jelölt meg a II. ütemnél! A forrás ne legyen több a költségnél.",IF($AR3=$O3,"A forrás egyenlő a költséggel (II.ütem).",0))))))</f>
        <v>Forráshiányos a feladat!</v>
      </c>
      <c r="BN3" s="5">
        <f>IF($M3&lt;2028,1,0)</f>
        <v>0</v>
      </c>
      <c r="BO3" s="5">
        <f>IF($M3&gt;2027,1,0)</f>
        <v>1</v>
      </c>
      <c r="BP3" s="5">
        <f>IF(AND($BN3=1,$N3=0),1,0)</f>
        <v>0</v>
      </c>
      <c r="BQ3" s="5">
        <f>IF(AND($BO3=1,$O3=0),1,0)</f>
        <v>0</v>
      </c>
      <c r="BR3" s="5">
        <f>IF(AND($BC3="R",$N3=0,$BA3&gt;29),1,IF(AND($BC3="RH",$N3=0,$BA3&gt;29),1,0))</f>
        <v>0</v>
      </c>
      <c r="BS3" s="9">
        <f>IF($BO3=0,"Nincs hosszútávú terv!",IF(AND($BC3="H",$O3=0,$BA3=0),"Nullás a hosszútávú feladat és nincs hozzá indoklás!",IF(AND($BC3="RH",$O3=0,$BA3=0),"Nullás a hosszútávú feladat és nincs hozzá indoklás!",IF(AND($BC3="R",$O3=0,$BA3&lt;300),"Nullás a hosszútávú feladat és rövid hozzá az indoklás!",IF(AND($BC3="RH",$O3=0,$BA3&lt;300),"Nullás a hosszútávú feladat és rövid hozzá az indoklás!",0)))))</f>
        <v>0</v>
      </c>
      <c r="BT3" s="5">
        <f>IF(AND($BC3="R",$N3=0,$BA3&gt;29),1,IF(AND($BC3="RH",$N3=0,$BA3&gt;29),1,0))</f>
        <v>0</v>
      </c>
      <c r="BU3" s="5">
        <f>IF(AND($BC3="H",$O3=0,$BA3&gt;29),1,IF(AND($BC3="RH",$O3=0,$BA3&gt;29),1,0))</f>
        <v>0</v>
      </c>
      <c r="BV3" s="5">
        <f>IF($B3="",0,1)</f>
        <v>1</v>
      </c>
      <c r="BW3" s="5">
        <f>IF($C3="",0,1)</f>
        <v>1</v>
      </c>
      <c r="BX3" s="5">
        <f>IF($D3="",0,1)</f>
        <v>1</v>
      </c>
      <c r="BY3" s="5">
        <f>IF($E3="",0,1)</f>
        <v>1</v>
      </c>
      <c r="BZ3" s="5">
        <f>IF($L3="",0,1)</f>
        <v>1</v>
      </c>
      <c r="CA3" s="5">
        <f>IF($M3="",0,1)</f>
        <v>1</v>
      </c>
      <c r="CB3" s="5">
        <f>IF($N3="",0,1)</f>
        <v>1</v>
      </c>
      <c r="CC3" s="5">
        <f>IF($O3="",0,1)</f>
        <v>1</v>
      </c>
      <c r="CD3" s="5">
        <f>IF($P3="",0,1)</f>
        <v>1</v>
      </c>
      <c r="CE3" s="5">
        <f>IF($Q3="",0,1)</f>
        <v>1</v>
      </c>
      <c r="CF3" s="5" t="str">
        <f>IF(AND($BB3=0,$BV3=0),"Hiányos kitöltés! (B-oszlop üres)",IF(AND($BB3=0,$BW3=0),"Hiányos kitöltés! (C-oszlop üres)",IF(AND($BB3=0,$BX3=0),"Hiányos kitöltés! (D-oszlop üres)",IF(AND($BB3=0,$BY3=0),"Hiányos kitöltés! (E-oszlop üres)",IF(AND($BB3=0,$BZ3=0),"Hiányos kitöltés! (L-oszlop üres)",IF(AND($BB3=0,$CA3=0),"Hiányos kitöltés! (M-oszlop üres)",IF(AND($BB3=0,$CB3=0),"Hiányos kitöltés! (N-oszlop üres)",IF(AND($BB3=0,$CC3=0),"Hiányos kitöltés! (O-oszlop üres)",IF(AND($BB3=0,$CD3=0),"Hiányos kitöltés! (P-oszlop üres)",IF(AND($BB3=0,$CE3=0),"Hiányos kitöltés! (Q-oszlop üres)",IF(AND($BB3=0,$BH3=0),"Hiányos kitöltés! (I.ütem forrása hiányos!","?")))))))))))</f>
        <v>?</v>
      </c>
      <c r="CG3" s="4" t="str">
        <f>IF($BB3=0,$CF3,IF($BH3=0,"I. ütem forrása nincs kitöltve!",IF($BK3=0,"II. ütem forrása nincs kitöltve!",IF($BE3=1,"Költségek üteme nem megfelelő (az időtartam és a költség üteme eltér)!",IF(AND(BI3=0,$BB3=1,$BK3=1,$BE3=1),"Kötelező cellák kitöltve, de az I. ütem forrása hibás!",IF(AND(BK3=0,$BB3=1,$BK3=1,$BE3=1),"Kötelező cellák kitöltve, de a II. ütem forrása hibás!",IF(AND($BP3=1,$BA3&lt;30),"Nullás a rövidtávú feladat és rövid (hiányzik) a hozzá tartozó indoklás!",IF(AND($BQ3=1,$BA3&lt;30),"Nullás a hosszútávú feladat és rövid (hiányzik) a hozzá tartozó indoklás!",IF(AND(BO3=1,C3="1811_RENDKÍVÜLI"),"II. ütemre nem tervezhet Rendkívüli feladatot!",IF(BI3=0,AE3,IF(BL3=0,AT3,IF(AND(BD3=1,$P3&gt;$N3),"EM rendelet 2. melléklet terhére elszámolt költség nem lehet nagyobb az I. ütemre tervezett tényleges költségnél!",IF($AD3&gt;$N3,"Többlet forrást jelölt meg az I. ütemnél! A forrás ne legyen több a költségnél.",IF($AR3&gt;$O3,"Többlet forrást jelölt meg a II. ütemnél! A forrás ne legyen több a költségnél.","Kitöltés rendben!"))))))))))))))</f>
        <v>Kitöltés rendben!</v>
      </c>
      <c r="CH3" s="5">
        <f>IF(A3="Kitöltés rendben!",1,0)</f>
        <v>1</v>
      </c>
      <c r="CI3" s="5">
        <f>IF(AND($BC3="R",$CH3=1),1,IF(AND($BC3="RH",$CH3=1),1,0))</f>
        <v>0</v>
      </c>
      <c r="CJ3" s="5">
        <f>IF(AND($BC3="H",$CH3=1),1,IF(AND($BC3="RH",$CH3=1),1,0))</f>
        <v>1</v>
      </c>
    </row>
    <row r="4" spans="1:88" s="2" customFormat="1" ht="105" x14ac:dyDescent="0.25">
      <c r="A4" s="1" t="str">
        <f>IF($G4="","Nincs VKR kiválasztva!",CG4)</f>
        <v>Kitöltés rendben!</v>
      </c>
      <c r="B4" s="14">
        <v>0</v>
      </c>
      <c r="C4" s="37" t="s">
        <v>144</v>
      </c>
      <c r="D4" s="15" t="s">
        <v>145</v>
      </c>
      <c r="E4" s="15" t="s">
        <v>424</v>
      </c>
      <c r="F4" s="6" t="str">
        <f>VLOOKUP($G4,Összesítő!$B:$F,2,FALSE)</f>
        <v>11-03638-1-001-00-06</v>
      </c>
      <c r="G4" s="37" t="s">
        <v>377</v>
      </c>
      <c r="H4" s="6" t="str">
        <f>AZ4&amp;"_"&amp;AX4&amp;"_FIV_"&amp;LEFT(Előlap!$B$6,4)</f>
        <v>2435_2_FIV_2026</v>
      </c>
      <c r="I4" s="6" t="str">
        <f>VLOOKUP($G4,Összesítő!$B:$F,5,FALSE)</f>
        <v>Balatonhenye</v>
      </c>
      <c r="J4" s="6" t="str">
        <f>VLOOKUP($G4,Összesítő!$B:$F,4,FALSE)</f>
        <v>Balatonhenye Község Önkormányzata</v>
      </c>
      <c r="K4" s="7">
        <f>N4+O4</f>
        <v>0</v>
      </c>
      <c r="L4" s="14">
        <v>2027</v>
      </c>
      <c r="M4" s="14">
        <v>2027</v>
      </c>
      <c r="N4" s="13">
        <v>0</v>
      </c>
      <c r="O4" s="8">
        <v>0</v>
      </c>
      <c r="P4" s="8">
        <v>0</v>
      </c>
      <c r="Q4" s="8" t="s">
        <v>39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7">
        <f>SUM(S4:AC4)</f>
        <v>0</v>
      </c>
      <c r="AE4" s="3" t="str">
        <f>IF($G4="","Nincs VKR kiválasztva!",IF(BB4=0,"Hiányos kitöltés!",BG4))</f>
        <v>A forrás egyenlő a költséggel (I.ütem).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7">
        <f>SUM(AG4:AQ4)</f>
        <v>0</v>
      </c>
      <c r="AS4" s="37" t="s">
        <v>228</v>
      </c>
      <c r="AT4" s="3" t="str">
        <f>IF($G4="","Nincs VKR kiválasztva!",IF($BB4=0,"Hiányos kitöltés!",IF($BO4=0,"Nem hosszútávú a feladat.",$BM4)))</f>
        <v>Nem hosszútávú a feladat.</v>
      </c>
      <c r="AV4" s="15" t="s">
        <v>426</v>
      </c>
      <c r="AW4" s="15" t="s">
        <v>163</v>
      </c>
      <c r="AX4" s="6">
        <f>COUNTA($G$3:G4)</f>
        <v>2</v>
      </c>
      <c r="AZ4" s="9">
        <f>VLOOKUP($G4,Összesítő!$B:$F,3,FALSE)</f>
        <v>2435</v>
      </c>
      <c r="BA4" s="9">
        <f>LEN($AV4)</f>
        <v>157</v>
      </c>
      <c r="BB4" s="5">
        <f>IF(OR($B4="",$C4="",$D4="",$E4="",$F4="",$L4="",$M4="",$N4="",$O4="",$P4="",$Q4=""),0,1)</f>
        <v>1</v>
      </c>
      <c r="BC4" s="5" t="str">
        <f>IF($F4="",0,IF(AND($L4=2027,$M4=2027),"R",IF(AND($L4=2027,$M4&gt;2027),"RH",IF(AND($L4&gt;2027,$M4&gt;2027),"H","x"))))</f>
        <v>R</v>
      </c>
      <c r="BD4" s="5">
        <f>IF(OR(BC4="R",BC4="RH"),1,0)</f>
        <v>1</v>
      </c>
      <c r="BE4" s="5">
        <f>IF(AND($BC4="R",$O4&gt;0),1,IF(AND($BC4="H",$N4&gt;0),1,0))</f>
        <v>0</v>
      </c>
      <c r="BF4" s="5">
        <f>IF($AD4&lt;$N4,1,IF($AD4=$N4,0))</f>
        <v>0</v>
      </c>
      <c r="BG4" s="9" t="str">
        <f>IF($L4&gt;2027,"Nem rövidtávú a feladat.",IF($BF4=1,"Az I. ütem nem lehet forráshiányos!",IF($AD4&gt;$N4,"Többlet forrást jelölt meg az I. ütemnél! A forrás ne legyen több a költségnél.",IF($AD4=$N4,"A forrás egyenlő a költséggel (I.ütem).",0))))</f>
        <v>A forrás egyenlő a költséggel (I.ütem).</v>
      </c>
      <c r="BH4" s="5">
        <f>IF(AND($S4&lt;&gt;"",$T4&lt;&gt;"",$U4&lt;&gt;"",$V4&lt;&gt;"",$W4&lt;&gt;"",$X4&lt;&gt;"",$Y4&lt;&gt;"",$Z4&lt;&gt;"",$AA4&lt;&gt;"",$AB4&lt;&gt;"",$AC4&lt;&gt;""),1,0)</f>
        <v>1</v>
      </c>
      <c r="BI4" s="5">
        <f>IF(AND($BH4=1,$N4=$AD4),1,0)</f>
        <v>1</v>
      </c>
      <c r="BJ4" s="5">
        <f>IF($AR4&lt;$O4,1,0)</f>
        <v>0</v>
      </c>
      <c r="BK4" s="5">
        <f>IF(AND($AG4&lt;&gt;"",$AH4&lt;&gt;"",$AI4&lt;&gt;"",$AJ4&lt;&gt;"",$AK4&lt;&gt;"",$AL4&lt;&gt;"",$AM4&lt;&gt;"",$AN4&lt;&gt;"",$AO4&lt;&gt;"",$AP4&lt;&gt;"",$AQ4&lt;&gt;""),1,0)</f>
        <v>1</v>
      </c>
      <c r="BL4" s="5">
        <f>IF(AND($BK4=1,$O4=$AR4),1,IF(AND($BK4=1,$O4&gt;$AR4,AS4="igen"),1,0))</f>
        <v>1</v>
      </c>
      <c r="BM4" s="4" t="str">
        <f>IF($M4&lt;2028,"Nem hosszútávú a feladat.",IF(AND($BJ4=1,$AS4="nem"),"Forráshiányos a feladat? Jelölje az AR-oszlopban!",IF(AND($BJ4=0,$AS4="igen"),"Forráshiányosnak jelölte a feladat az AR-oszlopban, de a forrás költség adatok alapnján nem az!",IF(AND($BJ4=1,$AS4="igen"),"Forráshiányos a feladat!",IF($AR4&gt;$O4,"Többlet forrást jelölt meg a II. ütemnél! A forrás ne legyen több a költségnél.",IF($AR4=$O4,"A forrás egyenlő a költséggel (II.ütem).",0))))))</f>
        <v>Nem hosszútávú a feladat.</v>
      </c>
      <c r="BN4" s="5">
        <f>IF($M4&lt;2028,1,0)</f>
        <v>1</v>
      </c>
      <c r="BO4" s="5">
        <f>IF($M4&gt;2027,1,0)</f>
        <v>0</v>
      </c>
      <c r="BP4" s="5">
        <f>IF(AND($BN4=1,$N4=0),1,0)</f>
        <v>1</v>
      </c>
      <c r="BQ4" s="5">
        <f>IF(AND($BO4=1,$O4=0),1,0)</f>
        <v>0</v>
      </c>
      <c r="BR4" s="5">
        <f>IF(AND($BC4="R",$N4=0,$BA4&gt;29),1,IF(AND($BC4="RH",$N4=0,$BA4&gt;29),1,0))</f>
        <v>1</v>
      </c>
      <c r="BS4" s="9" t="str">
        <f>IF($BO4=0,"Nincs hosszútávú terv!",IF(AND($BC4="H",$O4=0,$BA4=0),"Nullás a hosszútávú feladat és nincs hozzá indoklás!",IF(AND($BC4="RH",$O4=0,$BA4=0),"Nullás a hosszútávú feladat és nincs hozzá indoklás!",IF(AND($BC4="R",$O4=0,$BA4&lt;300),"Nullás a hosszútávú feladat és rövid hozzá az indoklás!",IF(AND($BC4="RH",$O4=0,$BA4&lt;300),"Nullás a hosszútávú feladat és rövid hozzá az indoklás!",0)))))</f>
        <v>Nincs hosszútávú terv!</v>
      </c>
      <c r="BT4" s="5">
        <f>IF(AND($BC4="R",$N4=0,$BA4&gt;29),1,IF(AND($BC4="RH",$N4=0,$BA4&gt;29),1,0))</f>
        <v>1</v>
      </c>
      <c r="BU4" s="5">
        <f>IF(AND($BC4="H",$O4=0,$BA4&gt;29),1,IF(AND($BC4="RH",$O4=0,$BA4&gt;29),1,0))</f>
        <v>0</v>
      </c>
      <c r="BV4" s="5">
        <f>IF($B4="",0,1)</f>
        <v>1</v>
      </c>
      <c r="BW4" s="5">
        <f>IF($C4="",0,1)</f>
        <v>1</v>
      </c>
      <c r="BX4" s="5">
        <f>IF($D4="",0,1)</f>
        <v>1</v>
      </c>
      <c r="BY4" s="5">
        <f>IF($E4="",0,1)</f>
        <v>1</v>
      </c>
      <c r="BZ4" s="5">
        <f>IF($L4="",0,1)</f>
        <v>1</v>
      </c>
      <c r="CA4" s="5">
        <f>IF($M4="",0,1)</f>
        <v>1</v>
      </c>
      <c r="CB4" s="5">
        <f>IF($N4="",0,1)</f>
        <v>1</v>
      </c>
      <c r="CC4" s="5">
        <f>IF($O4="",0,1)</f>
        <v>1</v>
      </c>
      <c r="CD4" s="5">
        <f>IF($P4="",0,1)</f>
        <v>1</v>
      </c>
      <c r="CE4" s="5">
        <f>IF($Q4="",0,1)</f>
        <v>1</v>
      </c>
      <c r="CF4" s="5" t="str">
        <f>IF(AND($BB4=0,$BV4=0),"Hiányos kitöltés! (B-oszlop üres)",IF(AND($BB4=0,$BW4=0),"Hiányos kitöltés! (C-oszlop üres)",IF(AND($BB4=0,$BX4=0),"Hiányos kitöltés! (D-oszlop üres)",IF(AND($BB4=0,$BY4=0),"Hiányos kitöltés! (E-oszlop üres)",IF(AND($BB4=0,$BZ4=0),"Hiányos kitöltés! (L-oszlop üres)",IF(AND($BB4=0,$CA4=0),"Hiányos kitöltés! (M-oszlop üres)",IF(AND($BB4=0,$CB4=0),"Hiányos kitöltés! (N-oszlop üres)",IF(AND($BB4=0,$CC4=0),"Hiányos kitöltés! (O-oszlop üres)",IF(AND($BB4=0,$CD4=0),"Hiányos kitöltés! (P-oszlop üres)",IF(AND($BB4=0,$CE4=0),"Hiányos kitöltés! (Q-oszlop üres)",IF(AND($BB4=0,$BH4=0),"Hiányos kitöltés! (I.ütem forrása hiányos!","?")))))))))))</f>
        <v>?</v>
      </c>
      <c r="CG4" s="4" t="str">
        <f>IF($BB4=0,$CF4,IF($BH4=0,"I. ütem forrása nincs kitöltve!",IF($BK4=0,"II. ütem forrása nincs kitöltve!",IF($BE4=1,"Költségek üteme nem megfelelő (az időtartam és a költség üteme eltér)!",IF(AND(BI4=0,$BB4=1,$BK4=1,$BE4=1),"Kötelező cellák kitöltve, de az I. ütem forrása hibás!",IF(AND(BK4=0,$BB4=1,$BK4=1,$BE4=1),"Kötelező cellák kitöltve, de a II. ütem forrása hibás!",IF(AND($BP4=1,$BA4&lt;30),"Nullás a rövidtávú feladat és rövid (hiányzik) a hozzá tartozó indoklás!",IF(AND($BQ4=1,$BA4&lt;30),"Nullás a hosszútávú feladat és rövid (hiányzik) a hozzá tartozó indoklás!",IF(AND(BO4=1,C4="1811_RENDKÍVÜLI"),"II. ütemre nem tervezhet Rendkívüli feladatot!",IF(BI4=0,AE4,IF(BL4=0,AT4,IF(AND(BD4=1,$P4&gt;$N4),"EM rendelet 2. melléklet terhére elszámolt költség nem lehet nagyobb az I. ütemre tervezett tényleges költségnél!",IF($AD4&gt;$N4,"Többlet forrást jelölt meg az I. ütemnél! A forrás ne legyen több a költségnél.",IF($AR4&gt;$O4,"Többlet forrást jelölt meg a II. ütemnél! A forrás ne legyen több a költségnél.","Kitöltés rendben!"))))))))))))))</f>
        <v>Kitöltés rendben!</v>
      </c>
      <c r="CH4" s="5">
        <f>IF(A4="Kitöltés rendben!",1,0)</f>
        <v>1</v>
      </c>
      <c r="CI4" s="5">
        <f>IF(AND($BC4="R",$CH4=1),1,IF(AND($BC4="RH",$CH4=1),1,0))</f>
        <v>1</v>
      </c>
      <c r="CJ4" s="5">
        <f>IF(AND($BC4="H",$CH4=1),1,IF(AND($BC4="RH",$CH4=1),1,0))</f>
        <v>0</v>
      </c>
    </row>
  </sheetData>
  <mergeCells count="20">
    <mergeCell ref="S1:AD1"/>
    <mergeCell ref="AG1:AR1"/>
    <mergeCell ref="G1"/>
    <mergeCell ref="B1"/>
    <mergeCell ref="C1"/>
    <mergeCell ref="D1"/>
    <mergeCell ref="E1"/>
    <mergeCell ref="F1"/>
    <mergeCell ref="G3"/>
    <mergeCell ref="B2"/>
    <mergeCell ref="C2"/>
    <mergeCell ref="D2"/>
    <mergeCell ref="E2"/>
    <mergeCell ref="F2"/>
    <mergeCell ref="G2"/>
    <mergeCell ref="B3"/>
    <mergeCell ref="C3"/>
    <mergeCell ref="D3"/>
    <mergeCell ref="E3"/>
    <mergeCell ref="F3"/>
  </mergeCells>
  <conditionalFormatting sqref="A3:A4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E3:AE4">
    <cfRule type="containsText" dxfId="1" priority="2" operator="containsText" text="Kitöltés rendben!">
      <formula>NOT(ISERROR(SEARCH("Kitöltés rendben!",AE3)))</formula>
    </cfRule>
  </conditionalFormatting>
  <conditionalFormatting sqref="AT3:AT4">
    <cfRule type="containsText" dxfId="0" priority="1" operator="containsText" text="Kitöltés rendben!">
      <formula>NOT(ISERROR(SEARCH("Kitöltés rendben!",AT3)))</formula>
    </cfRule>
  </conditionalFormatting>
  <dataValidations count="2">
    <dataValidation type="list" allowBlank="1" showInputMessage="1" showErrorMessage="1" sqref="AS3:AS4" xr:uid="{5AAF3E2C-E858-479A-BB23-A53B31679EA2}">
      <formula1>"nem,igen"</formula1>
    </dataValidation>
    <dataValidation type="whole" allowBlank="1" showInputMessage="1" showErrorMessage="1" sqref="L3:M4" xr:uid="{1AC37EE0-C31C-426D-A560-08820D65A79D}">
      <formula1>2027</formula1>
      <formula2>2036</formula2>
    </dataValidation>
  </dataValidations>
  <pageMargins left="0.7" right="0.7" top="0.75" bottom="0.75" header="0.3" footer="0.3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55C77D1-684D-4137-82AA-4E8146C79D3A}">
          <x14:formula1>
            <xm:f>Összesítő!$B$4:$B$99999</xm:f>
          </x14:formula1>
          <xm:sqref>G3:G4</xm:sqref>
        </x14:dataValidation>
        <x14:dataValidation type="list" allowBlank="1" showInputMessage="1" showErrorMessage="1" xr:uid="{5E00E9E9-737C-4907-BFD2-D52C0AC670B1}">
          <x14:formula1>
            <xm:f>adat!$H$3:$H$32</xm:f>
          </x14:formula1>
          <xm:sqref>C3:C4</xm:sqref>
        </x14:dataValidation>
        <x14:dataValidation type="list" allowBlank="1" showInputMessage="1" showErrorMessage="1" xr:uid="{D71ACE16-1F94-4FBC-BB9E-2348AE2FAC5B}">
          <x14:formula1>
            <xm:f>adat!$D$2:$D$5</xm:f>
          </x14:formula1>
          <xm:sqref>Q3:Q4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95AF-6426-4DF9-B6A8-987F0D82BFCD}">
  <dimension ref="A1:AC32"/>
  <sheetViews>
    <sheetView zoomScale="55" zoomScaleNormal="55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3" width="18.42578125" style="39" customWidth="1"/>
    <col min="4" max="4" width="35.140625" style="39" customWidth="1"/>
    <col min="5" max="5" width="22.7109375" style="39" bestFit="1" customWidth="1"/>
    <col min="6" max="6" width="18.42578125" style="39" customWidth="1"/>
    <col min="7" max="7" width="12" style="39" customWidth="1"/>
    <col min="8" max="8" width="56.5703125" style="39" customWidth="1"/>
    <col min="9" max="9" width="21.5703125" style="39" customWidth="1"/>
    <col min="10" max="10" width="29.42578125" style="39" customWidth="1"/>
    <col min="11" max="11" width="24.7109375" style="39" customWidth="1"/>
    <col min="12" max="12" width="126.85546875" style="39" customWidth="1"/>
    <col min="13" max="13" width="19.85546875" style="39" customWidth="1"/>
    <col min="14" max="14" width="21.5703125" style="39" customWidth="1"/>
    <col min="15" max="15" width="13.7109375" style="39" customWidth="1"/>
    <col min="16" max="16" width="36.28515625" style="39" customWidth="1"/>
    <col min="17" max="17" width="112" style="39" customWidth="1"/>
    <col min="18" max="18" width="68.85546875" style="39" customWidth="1"/>
    <col min="19" max="20" width="9.140625" style="39" customWidth="1"/>
    <col min="21" max="21" width="63.42578125" style="39" customWidth="1"/>
    <col min="22" max="22" width="94.85546875" style="39" customWidth="1"/>
    <col min="23" max="23" width="115.42578125" style="39" customWidth="1"/>
    <col min="24" max="24" width="22.85546875" style="39" customWidth="1"/>
    <col min="25" max="25" width="9.140625" style="39" customWidth="1"/>
    <col min="26" max="26" width="33.140625" style="39" customWidth="1"/>
    <col min="27" max="27" width="30.85546875" style="39" customWidth="1"/>
    <col min="28" max="28" width="73" style="39" customWidth="1"/>
    <col min="29" max="29" width="31.28515625" style="39" customWidth="1"/>
    <col min="30" max="30" width="9.140625" style="39" customWidth="1"/>
    <col min="31" max="16384" width="9.140625" style="39"/>
  </cols>
  <sheetData>
    <row r="1" spans="1:29" ht="60.75" x14ac:dyDescent="0.25">
      <c r="A1" s="38">
        <v>2027</v>
      </c>
      <c r="C1" s="169" t="s">
        <v>0</v>
      </c>
      <c r="D1" s="170"/>
      <c r="E1" s="171" t="s">
        <v>1</v>
      </c>
      <c r="G1" s="45" t="s">
        <v>2</v>
      </c>
      <c r="H1" s="46"/>
      <c r="I1" s="46"/>
      <c r="J1" s="46"/>
      <c r="K1" s="46"/>
      <c r="L1" s="46"/>
      <c r="M1" s="47" t="s">
        <v>3</v>
      </c>
      <c r="N1" s="48"/>
      <c r="P1" s="113"/>
      <c r="Q1" s="114"/>
      <c r="R1"/>
      <c r="S1"/>
      <c r="T1"/>
      <c r="U1" s="115" t="s">
        <v>4</v>
      </c>
      <c r="V1" s="116"/>
      <c r="W1" s="117" t="s">
        <v>5</v>
      </c>
      <c r="X1"/>
      <c r="Y1"/>
      <c r="Z1" s="115" t="s">
        <v>6</v>
      </c>
      <c r="AA1" s="118"/>
      <c r="AB1" s="117" t="s">
        <v>5</v>
      </c>
      <c r="AC1" s="40" t="s">
        <v>5</v>
      </c>
    </row>
    <row r="2" spans="1:29" ht="45" x14ac:dyDescent="0.25">
      <c r="C2" s="172" t="s">
        <v>7</v>
      </c>
      <c r="D2" s="173" t="s">
        <v>8</v>
      </c>
      <c r="E2" s="174" t="s">
        <v>9</v>
      </c>
      <c r="G2" s="49" t="s">
        <v>10</v>
      </c>
      <c r="H2" s="50" t="s">
        <v>11</v>
      </c>
      <c r="I2" s="51" t="s">
        <v>12</v>
      </c>
      <c r="J2" s="52" t="s">
        <v>13</v>
      </c>
      <c r="K2" s="53" t="s">
        <v>14</v>
      </c>
      <c r="L2" s="54" t="s">
        <v>15</v>
      </c>
      <c r="M2" s="55"/>
      <c r="N2" s="56"/>
      <c r="P2" s="52" t="s">
        <v>16</v>
      </c>
      <c r="Q2" s="53" t="s">
        <v>17</v>
      </c>
      <c r="R2"/>
      <c r="S2"/>
      <c r="T2"/>
      <c r="U2" s="119" t="str">
        <f>IF($AB2="","",COUNTA(V$2:$AB2))</f>
        <v/>
      </c>
      <c r="V2" s="120" t="s">
        <v>18</v>
      </c>
      <c r="W2" s="121"/>
      <c r="X2"/>
      <c r="Y2"/>
      <c r="Z2" s="122" t="str">
        <f>IF($AG2="","",COUNTA(AA$2:$AG2))</f>
        <v/>
      </c>
      <c r="AA2" s="123" t="s">
        <v>19</v>
      </c>
      <c r="AB2" s="124"/>
      <c r="AC2" s="41"/>
    </row>
    <row r="3" spans="1:29" ht="75" x14ac:dyDescent="0.25">
      <c r="C3" s="175" t="s">
        <v>20</v>
      </c>
      <c r="D3" s="176" t="s">
        <v>21</v>
      </c>
      <c r="E3" s="177" t="s">
        <v>9</v>
      </c>
      <c r="G3" s="57">
        <v>1</v>
      </c>
      <c r="H3" s="58" t="s">
        <v>22</v>
      </c>
      <c r="I3" s="196" t="s">
        <v>23</v>
      </c>
      <c r="J3" s="148" t="s">
        <v>24</v>
      </c>
      <c r="K3" s="59"/>
      <c r="L3" s="60" t="s">
        <v>25</v>
      </c>
      <c r="M3" s="61">
        <v>121</v>
      </c>
      <c r="N3" s="62"/>
      <c r="P3" s="125" t="s">
        <v>26</v>
      </c>
      <c r="Q3" s="126" t="s">
        <v>27</v>
      </c>
      <c r="R3"/>
      <c r="S3"/>
      <c r="T3"/>
      <c r="U3" s="127" t="str">
        <f>IF($AB3="","",COUNTA(V$2:$AB3))</f>
        <v/>
      </c>
      <c r="V3" s="128"/>
      <c r="W3" s="129"/>
      <c r="X3"/>
      <c r="Y3"/>
      <c r="Z3" s="130" t="str">
        <f>IF($AG3="","",COUNTA(AA$2:$AG3))</f>
        <v/>
      </c>
      <c r="AA3" s="131" t="s">
        <v>28</v>
      </c>
      <c r="AB3" s="132"/>
      <c r="AC3" s="42"/>
    </row>
    <row r="4" spans="1:29" ht="45" x14ac:dyDescent="0.25">
      <c r="C4" s="175" t="s">
        <v>29</v>
      </c>
      <c r="D4" s="176" t="s">
        <v>30</v>
      </c>
      <c r="E4" s="177" t="s">
        <v>9</v>
      </c>
      <c r="G4" s="63">
        <v>2</v>
      </c>
      <c r="H4" s="64" t="s">
        <v>31</v>
      </c>
      <c r="I4" s="197"/>
      <c r="J4" s="149" t="s">
        <v>32</v>
      </c>
      <c r="K4" s="65"/>
      <c r="L4" s="66" t="s">
        <v>33</v>
      </c>
      <c r="M4" s="61"/>
      <c r="N4" s="62"/>
      <c r="P4" s="133" t="s">
        <v>34</v>
      </c>
      <c r="Q4" s="134" t="s">
        <v>35</v>
      </c>
      <c r="R4"/>
      <c r="S4"/>
      <c r="T4"/>
      <c r="U4" s="127" t="str">
        <f>IF($AB4="","",COUNTA(V$2:$AB4))</f>
        <v/>
      </c>
      <c r="V4" s="135" t="s">
        <v>36</v>
      </c>
      <c r="W4" s="129"/>
      <c r="X4"/>
      <c r="Y4"/>
      <c r="Z4" s="130" t="str">
        <f>IF($AG4="","",COUNTA(AA$2:$AG4))</f>
        <v/>
      </c>
      <c r="AA4" s="131" t="s">
        <v>37</v>
      </c>
      <c r="AB4" s="132"/>
      <c r="AC4" s="42"/>
    </row>
    <row r="5" spans="1:29" ht="45" x14ac:dyDescent="0.25">
      <c r="C5" s="178" t="s">
        <v>38</v>
      </c>
      <c r="D5" s="179" t="s">
        <v>39</v>
      </c>
      <c r="E5" s="180" t="s">
        <v>40</v>
      </c>
      <c r="G5" s="63">
        <v>3</v>
      </c>
      <c r="H5" s="64" t="s">
        <v>41</v>
      </c>
      <c r="I5" s="197"/>
      <c r="J5" s="149" t="s">
        <v>42</v>
      </c>
      <c r="K5" s="65"/>
      <c r="L5" s="66" t="s">
        <v>43</v>
      </c>
      <c r="M5" s="61"/>
      <c r="N5" s="62"/>
      <c r="P5" s="133" t="s">
        <v>44</v>
      </c>
      <c r="Q5" s="136"/>
      <c r="R5"/>
      <c r="S5"/>
      <c r="T5"/>
      <c r="U5" s="127" t="str">
        <f>IF($AB5="","",COUNTA(V$2:$AB5))</f>
        <v/>
      </c>
      <c r="V5" s="128" t="s">
        <v>45</v>
      </c>
      <c r="W5" s="129"/>
      <c r="X5"/>
      <c r="Y5"/>
      <c r="Z5" s="130" t="str">
        <f>IF($AG5="","",COUNTA(AA$2:$AG5))</f>
        <v/>
      </c>
      <c r="AA5" s="131" t="s">
        <v>46</v>
      </c>
      <c r="AB5" s="132"/>
      <c r="AC5" s="42"/>
    </row>
    <row r="6" spans="1:29" ht="30" x14ac:dyDescent="0.25">
      <c r="G6" s="63">
        <v>4</v>
      </c>
      <c r="H6" s="64" t="s">
        <v>47</v>
      </c>
      <c r="I6" s="197"/>
      <c r="J6" s="149" t="s">
        <v>48</v>
      </c>
      <c r="K6" s="65"/>
      <c r="L6" s="66" t="s">
        <v>49</v>
      </c>
      <c r="M6" s="61"/>
      <c r="N6" s="62"/>
      <c r="P6" s="133" t="s">
        <v>50</v>
      </c>
      <c r="Q6" s="136" t="s">
        <v>51</v>
      </c>
      <c r="R6"/>
      <c r="S6"/>
      <c r="T6"/>
      <c r="U6" s="127" t="str">
        <f>IF($AB6="","",COUNTA(V$2:$AB6))</f>
        <v/>
      </c>
      <c r="V6" s="128" t="s">
        <v>52</v>
      </c>
      <c r="W6" s="129"/>
      <c r="X6"/>
      <c r="Y6"/>
      <c r="Z6" s="137" t="str">
        <f>IF($AG6="","",COUNTA(AA$2:$AG6))</f>
        <v/>
      </c>
      <c r="AA6" s="138" t="s">
        <v>53</v>
      </c>
      <c r="AB6" s="139"/>
      <c r="AC6" s="43"/>
    </row>
    <row r="7" spans="1:29" ht="45" x14ac:dyDescent="0.25">
      <c r="G7" s="67">
        <v>4</v>
      </c>
      <c r="H7" s="68" t="s">
        <v>54</v>
      </c>
      <c r="I7" s="198"/>
      <c r="J7" s="69" t="s">
        <v>55</v>
      </c>
      <c r="K7" s="70"/>
      <c r="L7" s="71" t="s">
        <v>56</v>
      </c>
      <c r="M7" s="61"/>
      <c r="N7" s="62"/>
      <c r="P7" s="140" t="s">
        <v>57</v>
      </c>
      <c r="Q7" s="141" t="s">
        <v>58</v>
      </c>
      <c r="R7"/>
      <c r="S7"/>
      <c r="T7"/>
      <c r="U7" s="127" t="str">
        <f>IF($AB7="","",COUNTA(V$2:$AB7))</f>
        <v/>
      </c>
      <c r="V7" s="128" t="s">
        <v>59</v>
      </c>
      <c r="W7" s="129"/>
      <c r="X7"/>
      <c r="Y7"/>
      <c r="Z7"/>
      <c r="AA7"/>
      <c r="AB7"/>
    </row>
    <row r="8" spans="1:29" ht="45" x14ac:dyDescent="0.25">
      <c r="G8" s="72">
        <v>6</v>
      </c>
      <c r="H8" s="73" t="s">
        <v>60</v>
      </c>
      <c r="I8" s="199" t="s">
        <v>61</v>
      </c>
      <c r="J8" s="74" t="s">
        <v>62</v>
      </c>
      <c r="K8" s="75"/>
      <c r="L8" s="76" t="s">
        <v>63</v>
      </c>
      <c r="M8" s="61">
        <v>123</v>
      </c>
      <c r="N8" s="62"/>
      <c r="P8" s="140" t="s">
        <v>64</v>
      </c>
      <c r="Q8" s="141" t="s">
        <v>65</v>
      </c>
      <c r="R8"/>
      <c r="S8"/>
      <c r="T8"/>
      <c r="U8" s="127" t="str">
        <f>IF($AB8="","",COUNTA(V$2:$AB8))</f>
        <v/>
      </c>
      <c r="V8" s="128" t="s">
        <v>66</v>
      </c>
      <c r="W8" s="129"/>
      <c r="X8"/>
      <c r="Y8"/>
      <c r="Z8"/>
      <c r="AA8"/>
      <c r="AB8"/>
    </row>
    <row r="9" spans="1:29" ht="30" x14ac:dyDescent="0.25">
      <c r="G9" s="77">
        <v>7</v>
      </c>
      <c r="H9" s="78" t="s">
        <v>67</v>
      </c>
      <c r="I9" s="199"/>
      <c r="J9" s="79" t="s">
        <v>32</v>
      </c>
      <c r="K9" s="75"/>
      <c r="L9" s="80" t="s">
        <v>68</v>
      </c>
      <c r="M9" s="61"/>
      <c r="N9" s="62"/>
      <c r="P9" s="140" t="s">
        <v>69</v>
      </c>
      <c r="Q9" s="141" t="s">
        <v>70</v>
      </c>
      <c r="R9"/>
      <c r="S9"/>
      <c r="T9"/>
      <c r="U9" s="127" t="str">
        <f>IF($AB9="","",COUNTA(V$2:$AB9))</f>
        <v/>
      </c>
      <c r="V9" s="128" t="s">
        <v>71</v>
      </c>
      <c r="W9" s="129"/>
      <c r="X9"/>
      <c r="Y9"/>
      <c r="Z9"/>
      <c r="AA9"/>
      <c r="AB9"/>
    </row>
    <row r="10" spans="1:29" ht="30" x14ac:dyDescent="0.25">
      <c r="G10" s="77">
        <v>8</v>
      </c>
      <c r="H10" s="78" t="s">
        <v>72</v>
      </c>
      <c r="I10" s="199"/>
      <c r="J10" s="79" t="s">
        <v>42</v>
      </c>
      <c r="K10" s="75"/>
      <c r="L10" s="80" t="s">
        <v>73</v>
      </c>
      <c r="M10" s="61"/>
      <c r="N10" s="62"/>
      <c r="P10" s="140" t="s">
        <v>74</v>
      </c>
      <c r="Q10" s="141"/>
      <c r="R10"/>
      <c r="S10"/>
      <c r="T10"/>
      <c r="U10" s="127" t="str">
        <f>IF($AB10="","",COUNTA(V$2:$AB10))</f>
        <v/>
      </c>
      <c r="V10" s="128" t="s">
        <v>75</v>
      </c>
      <c r="W10" s="129"/>
      <c r="X10"/>
      <c r="Y10"/>
      <c r="Z10"/>
      <c r="AA10"/>
      <c r="AB10"/>
    </row>
    <row r="11" spans="1:29" ht="75" x14ac:dyDescent="0.25">
      <c r="G11" s="77">
        <v>9</v>
      </c>
      <c r="H11" s="78" t="s">
        <v>76</v>
      </c>
      <c r="I11" s="199"/>
      <c r="J11" s="79" t="s">
        <v>77</v>
      </c>
      <c r="K11" s="75"/>
      <c r="L11" s="80" t="s">
        <v>78</v>
      </c>
      <c r="M11" s="61">
        <v>125</v>
      </c>
      <c r="N11" s="62"/>
      <c r="P11" s="140" t="s">
        <v>79</v>
      </c>
      <c r="Q11" s="142" t="s">
        <v>80</v>
      </c>
      <c r="R11"/>
      <c r="S11"/>
      <c r="T11"/>
      <c r="U11" s="127" t="str">
        <f>IF($AB11="","",COUNTA(V$2:$AB11))</f>
        <v/>
      </c>
      <c r="V11" s="128" t="s">
        <v>81</v>
      </c>
      <c r="W11" s="129"/>
      <c r="X11"/>
      <c r="Y11"/>
      <c r="Z11"/>
      <c r="AA11"/>
      <c r="AB11"/>
    </row>
    <row r="12" spans="1:29" ht="15.75" x14ac:dyDescent="0.25">
      <c r="G12" s="77">
        <v>10</v>
      </c>
      <c r="H12" s="78" t="s">
        <v>82</v>
      </c>
      <c r="I12" s="199"/>
      <c r="J12" s="79" t="s">
        <v>83</v>
      </c>
      <c r="K12" s="75"/>
      <c r="L12" s="80" t="s">
        <v>84</v>
      </c>
      <c r="M12" s="61"/>
      <c r="N12" s="62"/>
      <c r="P12" s="143" t="s">
        <v>85</v>
      </c>
      <c r="Q12" s="144"/>
      <c r="R12"/>
      <c r="S12"/>
      <c r="T12"/>
      <c r="U12" s="127" t="str">
        <f>IF($AB12="","",COUNTA(V$2:$AB12))</f>
        <v/>
      </c>
      <c r="V12" s="128" t="s">
        <v>86</v>
      </c>
      <c r="W12" s="129"/>
      <c r="X12"/>
      <c r="Y12"/>
      <c r="Z12"/>
      <c r="AA12"/>
      <c r="AB12"/>
    </row>
    <row r="13" spans="1:29" ht="30" x14ac:dyDescent="0.25">
      <c r="G13" s="81">
        <v>11</v>
      </c>
      <c r="H13" s="82" t="s">
        <v>87</v>
      </c>
      <c r="I13" s="199"/>
      <c r="J13" s="83" t="s">
        <v>48</v>
      </c>
      <c r="K13" s="75"/>
      <c r="L13" s="84" t="s">
        <v>88</v>
      </c>
      <c r="M13" s="61"/>
      <c r="N13" s="62"/>
      <c r="P13"/>
      <c r="Q13"/>
      <c r="R13"/>
      <c r="S13"/>
      <c r="T13"/>
      <c r="U13" s="127" t="str">
        <f>IF($AB13="","",COUNTA(V$2:$AB13))</f>
        <v/>
      </c>
      <c r="V13" s="128" t="s">
        <v>89</v>
      </c>
      <c r="W13" s="129"/>
      <c r="X13"/>
      <c r="Y13"/>
      <c r="Z13"/>
      <c r="AA13"/>
      <c r="AB13"/>
    </row>
    <row r="14" spans="1:29" ht="15.75" x14ac:dyDescent="0.25">
      <c r="G14" s="85">
        <v>12</v>
      </c>
      <c r="H14" s="82" t="s">
        <v>90</v>
      </c>
      <c r="I14" s="200"/>
      <c r="J14" s="83" t="s">
        <v>55</v>
      </c>
      <c r="K14" s="86"/>
      <c r="L14" s="84" t="s">
        <v>91</v>
      </c>
      <c r="M14" s="61"/>
      <c r="N14" s="62"/>
      <c r="P14"/>
      <c r="Q14"/>
      <c r="R14"/>
      <c r="S14"/>
      <c r="T14"/>
      <c r="U14" s="127" t="str">
        <f>IF($AB14="","",COUNTA(V$2:$AB14))</f>
        <v/>
      </c>
      <c r="V14" s="128" t="s">
        <v>92</v>
      </c>
      <c r="W14" s="129"/>
      <c r="X14"/>
      <c r="Y14"/>
      <c r="Z14"/>
      <c r="AA14"/>
      <c r="AB14"/>
    </row>
    <row r="15" spans="1:29" ht="15.75" x14ac:dyDescent="0.25">
      <c r="G15" s="57">
        <v>13</v>
      </c>
      <c r="H15" s="58" t="s">
        <v>93</v>
      </c>
      <c r="I15" s="201" t="s">
        <v>94</v>
      </c>
      <c r="J15" s="204" t="s">
        <v>95</v>
      </c>
      <c r="K15" s="87" t="s">
        <v>96</v>
      </c>
      <c r="L15" s="60" t="s">
        <v>97</v>
      </c>
      <c r="M15" s="61"/>
      <c r="N15" s="62"/>
      <c r="P15"/>
      <c r="Q15"/>
      <c r="R15"/>
      <c r="S15"/>
      <c r="T15"/>
      <c r="U15" s="127" t="str">
        <f>IF($AB15="","",COUNTA(V$2:$AB15))</f>
        <v/>
      </c>
      <c r="V15" s="128" t="s">
        <v>98</v>
      </c>
      <c r="W15" s="129"/>
      <c r="X15"/>
      <c r="Y15"/>
      <c r="Z15"/>
      <c r="AA15"/>
      <c r="AB15"/>
    </row>
    <row r="16" spans="1:29" ht="15.75" x14ac:dyDescent="0.25">
      <c r="G16" s="63">
        <v>14</v>
      </c>
      <c r="H16" s="64" t="s">
        <v>99</v>
      </c>
      <c r="I16" s="202"/>
      <c r="J16" s="205"/>
      <c r="K16" s="88" t="s">
        <v>100</v>
      </c>
      <c r="L16" s="66" t="s">
        <v>101</v>
      </c>
      <c r="M16" s="61"/>
      <c r="N16" s="62"/>
      <c r="P16"/>
      <c r="Q16"/>
      <c r="R16"/>
      <c r="S16"/>
      <c r="T16"/>
      <c r="U16" s="145" t="str">
        <f>IF($AB16="","",COUNTA(V$2:$AB16))</f>
        <v/>
      </c>
      <c r="V16" s="146" t="s">
        <v>53</v>
      </c>
      <c r="W16" s="147"/>
      <c r="X16"/>
      <c r="Y16"/>
      <c r="Z16"/>
      <c r="AA16"/>
      <c r="AB16"/>
    </row>
    <row r="17" spans="7:14" ht="30" x14ac:dyDescent="0.25">
      <c r="G17" s="63">
        <v>15</v>
      </c>
      <c r="H17" s="64" t="s">
        <v>102</v>
      </c>
      <c r="I17" s="202"/>
      <c r="J17" s="205"/>
      <c r="K17" s="88" t="s">
        <v>103</v>
      </c>
      <c r="L17" s="66" t="s">
        <v>104</v>
      </c>
      <c r="M17" s="61">
        <v>113</v>
      </c>
      <c r="N17" s="62"/>
    </row>
    <row r="18" spans="7:14" ht="30" x14ac:dyDescent="0.25">
      <c r="G18" s="63">
        <v>16</v>
      </c>
      <c r="H18" s="64" t="s">
        <v>105</v>
      </c>
      <c r="I18" s="202"/>
      <c r="J18" s="149" t="s">
        <v>106</v>
      </c>
      <c r="K18" s="89"/>
      <c r="L18" s="66" t="s">
        <v>107</v>
      </c>
      <c r="M18" s="61"/>
      <c r="N18" s="62"/>
    </row>
    <row r="19" spans="7:14" ht="30" x14ac:dyDescent="0.25">
      <c r="G19" s="63">
        <v>17</v>
      </c>
      <c r="H19" s="64" t="s">
        <v>108</v>
      </c>
      <c r="I19" s="202"/>
      <c r="J19" s="149" t="s">
        <v>42</v>
      </c>
      <c r="K19" s="89"/>
      <c r="L19" s="66" t="s">
        <v>109</v>
      </c>
      <c r="M19" s="61"/>
      <c r="N19" s="62"/>
    </row>
    <row r="20" spans="7:14" ht="60" x14ac:dyDescent="0.25">
      <c r="G20" s="63">
        <v>18</v>
      </c>
      <c r="H20" s="64" t="s">
        <v>110</v>
      </c>
      <c r="I20" s="202"/>
      <c r="J20" s="205" t="s">
        <v>111</v>
      </c>
      <c r="K20" s="88" t="s">
        <v>112</v>
      </c>
      <c r="L20" s="66" t="s">
        <v>113</v>
      </c>
      <c r="M20" s="61"/>
      <c r="N20" s="62"/>
    </row>
    <row r="21" spans="7:14" ht="30" x14ac:dyDescent="0.25">
      <c r="G21" s="63">
        <v>19</v>
      </c>
      <c r="H21" s="64" t="s">
        <v>114</v>
      </c>
      <c r="I21" s="202"/>
      <c r="J21" s="205"/>
      <c r="K21" s="88" t="s">
        <v>115</v>
      </c>
      <c r="L21" s="66" t="s">
        <v>116</v>
      </c>
      <c r="M21" s="61"/>
      <c r="N21" s="62"/>
    </row>
    <row r="22" spans="7:14" ht="15.75" x14ac:dyDescent="0.25">
      <c r="G22" s="63">
        <v>20</v>
      </c>
      <c r="H22" s="64" t="s">
        <v>117</v>
      </c>
      <c r="I22" s="202"/>
      <c r="J22" s="205"/>
      <c r="K22" s="88" t="s">
        <v>118</v>
      </c>
      <c r="L22" s="66" t="s">
        <v>119</v>
      </c>
      <c r="M22" s="61"/>
      <c r="N22" s="62"/>
    </row>
    <row r="23" spans="7:14" ht="15.75" x14ac:dyDescent="0.25">
      <c r="G23" s="63">
        <v>21</v>
      </c>
      <c r="H23" s="64" t="s">
        <v>120</v>
      </c>
      <c r="I23" s="202"/>
      <c r="J23" s="205"/>
      <c r="K23" s="88" t="s">
        <v>121</v>
      </c>
      <c r="L23" s="66" t="s">
        <v>122</v>
      </c>
      <c r="M23" s="61"/>
      <c r="N23" s="62"/>
    </row>
    <row r="24" spans="7:14" ht="30" x14ac:dyDescent="0.25">
      <c r="G24" s="63">
        <v>22</v>
      </c>
      <c r="H24" s="64" t="s">
        <v>123</v>
      </c>
      <c r="I24" s="202"/>
      <c r="J24" s="205"/>
      <c r="K24" s="88" t="s">
        <v>124</v>
      </c>
      <c r="L24" s="66" t="s">
        <v>125</v>
      </c>
      <c r="M24" s="61">
        <v>114</v>
      </c>
      <c r="N24" s="62"/>
    </row>
    <row r="25" spans="7:14" ht="30" x14ac:dyDescent="0.25">
      <c r="G25" s="63">
        <v>23</v>
      </c>
      <c r="H25" s="64" t="s">
        <v>126</v>
      </c>
      <c r="I25" s="202"/>
      <c r="J25" s="205"/>
      <c r="K25" s="88" t="s">
        <v>127</v>
      </c>
      <c r="L25" s="66" t="s">
        <v>128</v>
      </c>
      <c r="M25" s="61"/>
      <c r="N25" s="62"/>
    </row>
    <row r="26" spans="7:14" ht="30" x14ac:dyDescent="0.25">
      <c r="G26" s="63">
        <v>24</v>
      </c>
      <c r="H26" s="64" t="s">
        <v>129</v>
      </c>
      <c r="I26" s="202"/>
      <c r="J26" s="205"/>
      <c r="K26" s="88" t="s">
        <v>130</v>
      </c>
      <c r="L26" s="66" t="s">
        <v>131</v>
      </c>
      <c r="M26" s="61"/>
      <c r="N26" s="62"/>
    </row>
    <row r="27" spans="7:14" ht="15.75" x14ac:dyDescent="0.25">
      <c r="G27" s="90">
        <v>25</v>
      </c>
      <c r="H27" s="64" t="s">
        <v>132</v>
      </c>
      <c r="I27" s="202"/>
      <c r="J27" s="149" t="s">
        <v>48</v>
      </c>
      <c r="K27" s="91"/>
      <c r="L27" s="66" t="s">
        <v>133</v>
      </c>
      <c r="M27" s="61"/>
      <c r="N27" s="62"/>
    </row>
    <row r="28" spans="7:14" ht="30" x14ac:dyDescent="0.25">
      <c r="G28" s="92">
        <v>26</v>
      </c>
      <c r="H28" s="64" t="s">
        <v>134</v>
      </c>
      <c r="I28" s="203"/>
      <c r="J28" s="91" t="s">
        <v>55</v>
      </c>
      <c r="K28" s="93"/>
      <c r="L28" s="66" t="s">
        <v>135</v>
      </c>
      <c r="M28" s="61"/>
      <c r="N28" s="62"/>
    </row>
    <row r="29" spans="7:14" ht="15.75" x14ac:dyDescent="0.25">
      <c r="G29" s="94">
        <v>27</v>
      </c>
      <c r="H29" s="95" t="s">
        <v>136</v>
      </c>
      <c r="I29" s="96" t="s">
        <v>137</v>
      </c>
      <c r="J29" s="97"/>
      <c r="K29" s="98"/>
      <c r="L29" s="99" t="s">
        <v>138</v>
      </c>
      <c r="M29" s="61">
        <v>129</v>
      </c>
      <c r="N29" s="62"/>
    </row>
    <row r="30" spans="7:14" ht="31.5" x14ac:dyDescent="0.25">
      <c r="G30" s="100">
        <v>28</v>
      </c>
      <c r="H30" s="101" t="s">
        <v>139</v>
      </c>
      <c r="I30" s="102" t="s">
        <v>140</v>
      </c>
      <c r="J30" s="103"/>
      <c r="K30" s="103"/>
      <c r="L30" s="104" t="s">
        <v>141</v>
      </c>
      <c r="M30" s="61">
        <v>126</v>
      </c>
      <c r="N30" s="62">
        <v>128</v>
      </c>
    </row>
    <row r="31" spans="7:14" ht="45" x14ac:dyDescent="0.25">
      <c r="G31" s="94">
        <v>29</v>
      </c>
      <c r="H31" s="95" t="s">
        <v>142</v>
      </c>
      <c r="I31" s="96" t="s">
        <v>48</v>
      </c>
      <c r="J31" s="105"/>
      <c r="K31" s="106"/>
      <c r="L31" s="99" t="s">
        <v>143</v>
      </c>
      <c r="M31" s="61">
        <v>124</v>
      </c>
      <c r="N31" s="62"/>
    </row>
    <row r="32" spans="7:14" ht="30" x14ac:dyDescent="0.25">
      <c r="G32" s="107">
        <v>30</v>
      </c>
      <c r="H32" s="108" t="s">
        <v>144</v>
      </c>
      <c r="I32" s="109" t="s">
        <v>145</v>
      </c>
      <c r="J32" s="110"/>
      <c r="K32" s="111"/>
      <c r="L32" s="112" t="s">
        <v>146</v>
      </c>
      <c r="M32" s="61"/>
      <c r="N32" s="62"/>
    </row>
  </sheetData>
  <mergeCells count="5">
    <mergeCell ref="I3:I7"/>
    <mergeCell ref="I8:I14"/>
    <mergeCell ref="I15:I28"/>
    <mergeCell ref="J15:J17"/>
    <mergeCell ref="J20:J2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>
    <row r="1" spans="1:1" x14ac:dyDescent="0.25">
      <c r="A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RowHeight="15" x14ac:dyDescent="0.25"/>
  <sheetData>
    <row r="1" spans="1:1" x14ac:dyDescent="0.25">
      <c r="A1" t="s">
        <v>163</v>
      </c>
    </row>
    <row r="2" spans="1:1" x14ac:dyDescent="0.25">
      <c r="A2" t="s">
        <v>420</v>
      </c>
    </row>
    <row r="3" spans="1:1" x14ac:dyDescent="0.25">
      <c r="A3" s="206" t="s">
        <v>421</v>
      </c>
    </row>
    <row r="4" spans="1:1" x14ac:dyDescent="0.25">
      <c r="A4" t="s">
        <v>163</v>
      </c>
    </row>
    <row r="5" spans="1:1" x14ac:dyDescent="0.25">
      <c r="A5" t="s">
        <v>163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B_IV_1A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Szalamin Róbert</dc:creator>
  <cp:lastModifiedBy>Renkó Ádám Gábor</cp:lastModifiedBy>
  <dcterms:created xsi:type="dcterms:W3CDTF">2026-07-29T13:14:59Z</dcterms:created>
  <dcterms:modified xsi:type="dcterms:W3CDTF">2026-08-18T13:34:44Z</dcterms:modified>
</cp:coreProperties>
</file>