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ZOLGOSZT\GÖRDÜLŐ FEJLESZTÉSI TERV\2027-2036\Véleményezés\Önk bérleti\85_Balatonhenye\"/>
    </mc:Choice>
  </mc:AlternateContent>
  <xr:revisionPtr revIDLastSave="0" documentId="13_ncr:1_{FFFC9058-6A0D-4294-B00D-256025D67CE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lőlap" sheetId="1" r:id="rId1"/>
    <sheet name="Összesítő" sheetId="2" r:id="rId2"/>
    <sheet name="F_IV_1A" sheetId="3" r:id="rId3"/>
    <sheet name="adat" sheetId="7" r:id="rId4"/>
    <sheet name="Kitöltési útmutató" sheetId="4" r:id="rId5"/>
    <sheet name="Megjegyzés" sheetId="5" r:id="rId6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C5" i="3" l="1"/>
  <c r="CB5" i="3"/>
  <c r="CA5" i="3"/>
  <c r="BZ5" i="3"/>
  <c r="BY5" i="3"/>
  <c r="BX5" i="3"/>
  <c r="BW5" i="3"/>
  <c r="BV5" i="3"/>
  <c r="BU5" i="3"/>
  <c r="BR5" i="3"/>
  <c r="BN5" i="3"/>
  <c r="BP5" i="3" s="1"/>
  <c r="BM5" i="3"/>
  <c r="BO5" i="3" s="1"/>
  <c r="BL5" i="3"/>
  <c r="BJ5" i="3"/>
  <c r="BG5" i="3"/>
  <c r="BH5" i="3" s="1"/>
  <c r="AZ5" i="3"/>
  <c r="AY5" i="3"/>
  <c r="AW5" i="3"/>
  <c r="AQ5" i="3"/>
  <c r="AC5" i="3"/>
  <c r="BE5" i="3" s="1"/>
  <c r="BF5" i="3" s="1"/>
  <c r="K5" i="3"/>
  <c r="J5" i="3"/>
  <c r="I5" i="3"/>
  <c r="F5" i="3"/>
  <c r="CC4" i="3"/>
  <c r="CB4" i="3"/>
  <c r="CA4" i="3"/>
  <c r="BZ4" i="3"/>
  <c r="BY4" i="3"/>
  <c r="BX4" i="3"/>
  <c r="BW4" i="3"/>
  <c r="BV4" i="3"/>
  <c r="BU4" i="3"/>
  <c r="BN4" i="3"/>
  <c r="BP4" i="3" s="1"/>
  <c r="BM4" i="3"/>
  <c r="BO4" i="3" s="1"/>
  <c r="BJ4" i="3"/>
  <c r="BK4" i="3" s="1"/>
  <c r="BG4" i="3"/>
  <c r="BH4" i="3" s="1"/>
  <c r="BF4" i="3"/>
  <c r="BE4" i="3"/>
  <c r="AZ4" i="3"/>
  <c r="AY4" i="3"/>
  <c r="AU28" i="2" s="1"/>
  <c r="AW4" i="3"/>
  <c r="AQ4" i="3"/>
  <c r="BI4" i="3" s="1"/>
  <c r="BL4" i="3" s="1"/>
  <c r="AC4" i="3"/>
  <c r="K4" i="3"/>
  <c r="J4" i="3"/>
  <c r="I4" i="3"/>
  <c r="F4" i="3"/>
  <c r="V6" i="7"/>
  <c r="V5" i="7"/>
  <c r="V4" i="7"/>
  <c r="V3" i="7"/>
  <c r="V2" i="7"/>
  <c r="CC3" i="3"/>
  <c r="CB3" i="3"/>
  <c r="CA3" i="3"/>
  <c r="BZ3" i="3"/>
  <c r="BY3" i="3"/>
  <c r="BX3" i="3"/>
  <c r="BW3" i="3"/>
  <c r="BV3" i="3"/>
  <c r="BU3" i="3"/>
  <c r="BN3" i="3"/>
  <c r="BR3" i="3" s="1"/>
  <c r="BM3" i="3"/>
  <c r="BO3" i="3" s="1"/>
  <c r="BL3" i="3"/>
  <c r="BJ3" i="3"/>
  <c r="BH3" i="3"/>
  <c r="BG3" i="3"/>
  <c r="BE3" i="3"/>
  <c r="BF3" i="3" s="1"/>
  <c r="AZ3" i="3"/>
  <c r="AY3" i="3"/>
  <c r="AW3" i="3"/>
  <c r="AQ3" i="3"/>
  <c r="AC3" i="3"/>
  <c r="K3" i="3"/>
  <c r="J3" i="3"/>
  <c r="I3" i="3"/>
  <c r="F3" i="3"/>
  <c r="V54" i="2" s="1"/>
  <c r="B8" i="1"/>
  <c r="B7" i="1"/>
  <c r="T22" i="2" l="1"/>
  <c r="AS39" i="2"/>
  <c r="N20" i="2"/>
  <c r="Q11" i="2"/>
  <c r="AI31" i="2"/>
  <c r="AE7" i="2"/>
  <c r="O20" i="2"/>
  <c r="AK31" i="2"/>
  <c r="AB34" i="2"/>
  <c r="X21" i="2"/>
  <c r="AC36" i="2"/>
  <c r="AI7" i="2"/>
  <c r="O15" i="2"/>
  <c r="K22" i="2"/>
  <c r="AD36" i="2"/>
  <c r="AF7" i="2"/>
  <c r="AF31" i="2"/>
  <c r="K15" i="2"/>
  <c r="L15" i="2"/>
  <c r="AB8" i="2"/>
  <c r="R22" i="2"/>
  <c r="AF36" i="2"/>
  <c r="AD4" i="2"/>
  <c r="AD8" i="2"/>
  <c r="O55" i="2"/>
  <c r="K12" i="2"/>
  <c r="J17" i="2"/>
  <c r="R42" i="2"/>
  <c r="O9" i="2"/>
  <c r="AK23" i="2"/>
  <c r="Q5" i="2"/>
  <c r="S25" i="2"/>
  <c r="AA5" i="2"/>
  <c r="N18" i="2"/>
  <c r="X26" i="2"/>
  <c r="AB5" i="2"/>
  <c r="R9" i="2"/>
  <c r="O18" i="2"/>
  <c r="AA26" i="2"/>
  <c r="U54" i="2"/>
  <c r="P6" i="2"/>
  <c r="R20" i="2"/>
  <c r="AG7" i="2"/>
  <c r="AH7" i="2"/>
  <c r="AC4" i="2"/>
  <c r="AV45" i="2"/>
  <c r="N9" i="2"/>
  <c r="W22" i="2"/>
  <c r="O5" i="2"/>
  <c r="K18" i="2"/>
  <c r="AI42" i="2"/>
  <c r="BA3" i="3"/>
  <c r="P9" i="2"/>
  <c r="L18" i="2"/>
  <c r="S49" i="2"/>
  <c r="Q9" i="2"/>
  <c r="T49" i="2"/>
  <c r="AC5" i="2"/>
  <c r="O10" i="2"/>
  <c r="W19" i="2"/>
  <c r="AB26" i="2"/>
  <c r="R39" i="2"/>
  <c r="AR13" i="2"/>
  <c r="G13" i="2" s="1"/>
  <c r="S20" i="2"/>
  <c r="N16" i="2"/>
  <c r="AC8" i="2"/>
  <c r="AR16" i="2"/>
  <c r="G16" i="2" s="1"/>
  <c r="AG36" i="2"/>
  <c r="AE4" i="2"/>
  <c r="V22" i="2"/>
  <c r="AS4" i="2"/>
  <c r="J18" i="2"/>
  <c r="O6" i="2"/>
  <c r="AR10" i="2"/>
  <c r="G10" i="2" s="1"/>
  <c r="K20" i="2"/>
  <c r="K29" i="2"/>
  <c r="AJ54" i="2"/>
  <c r="AS8" i="2"/>
  <c r="AT35" i="2"/>
  <c r="AV39" i="2"/>
  <c r="AU19" i="2"/>
  <c r="AV34" i="2"/>
  <c r="AT40" i="2"/>
  <c r="AU6" i="2"/>
  <c r="AU40" i="2"/>
  <c r="AV6" i="2"/>
  <c r="AU8" i="2"/>
  <c r="AS14" i="2"/>
  <c r="AV17" i="2"/>
  <c r="AU29" i="2"/>
  <c r="AU35" i="2"/>
  <c r="AV51" i="2"/>
  <c r="AC46" i="2"/>
  <c r="AV16" i="2"/>
  <c r="AS13" i="2"/>
  <c r="AS10" i="2"/>
  <c r="AS24" i="2"/>
  <c r="AS29" i="2"/>
  <c r="AT4" i="2"/>
  <c r="AU4" i="2"/>
  <c r="AU13" i="2"/>
  <c r="AU24" i="2"/>
  <c r="AV35" i="2"/>
  <c r="AT42" i="2"/>
  <c r="AS12" i="2"/>
  <c r="AT20" i="2"/>
  <c r="AT43" i="2"/>
  <c r="AS21" i="2"/>
  <c r="AT17" i="2"/>
  <c r="AT14" i="2"/>
  <c r="AU22" i="2"/>
  <c r="H4" i="3"/>
  <c r="H5" i="3"/>
  <c r="AS46" i="2"/>
  <c r="AS6" i="2"/>
  <c r="AT13" i="2"/>
  <c r="AT21" i="2"/>
  <c r="AT8" i="2"/>
  <c r="AV21" i="2"/>
  <c r="AU51" i="2"/>
  <c r="AU11" i="2"/>
  <c r="AV30" i="2"/>
  <c r="AV25" i="2"/>
  <c r="AS20" i="2"/>
  <c r="AT5" i="2"/>
  <c r="AS33" i="2"/>
  <c r="AS19" i="2"/>
  <c r="AU23" i="2"/>
  <c r="AV33" i="2"/>
  <c r="AT39" i="2"/>
  <c r="AU10" i="2"/>
  <c r="AU21" i="2"/>
  <c r="AT24" i="2"/>
  <c r="AS51" i="2"/>
  <c r="AV13" i="2"/>
  <c r="AU14" i="2"/>
  <c r="AU25" i="2"/>
  <c r="AV11" i="2"/>
  <c r="AS5" i="2"/>
  <c r="AS18" i="2"/>
  <c r="AU20" i="2"/>
  <c r="AV31" i="2"/>
  <c r="AV22" i="2"/>
  <c r="AT6" i="2"/>
  <c r="AS25" i="2"/>
  <c r="AU42" i="2"/>
  <c r="AU5" i="2"/>
  <c r="J6" i="2"/>
  <c r="AV9" i="2"/>
  <c r="AT15" i="2"/>
  <c r="U21" i="2"/>
  <c r="AV27" i="2"/>
  <c r="AU37" i="2"/>
  <c r="AG4" i="2"/>
  <c r="K6" i="2"/>
  <c r="AV7" i="2"/>
  <c r="L10" i="2"/>
  <c r="J13" i="2"/>
  <c r="AU15" i="2"/>
  <c r="U19" i="2"/>
  <c r="V21" i="2"/>
  <c r="AI23" i="2"/>
  <c r="AS28" i="2"/>
  <c r="AU32" i="2"/>
  <c r="AT38" i="2"/>
  <c r="AU45" i="2"/>
  <c r="AV28" i="2"/>
  <c r="AT19" i="2"/>
  <c r="AV4" i="2"/>
  <c r="AV10" i="2"/>
  <c r="AT29" i="2"/>
  <c r="AS11" i="2"/>
  <c r="AV29" i="2"/>
  <c r="AV14" i="2"/>
  <c r="AV42" i="2"/>
  <c r="AS22" i="2"/>
  <c r="AS7" i="2"/>
  <c r="AS9" i="2"/>
  <c r="AT12" i="2"/>
  <c r="AV36" i="2"/>
  <c r="AU44" i="2"/>
  <c r="AV5" i="2"/>
  <c r="AT7" i="2"/>
  <c r="AU9" i="2"/>
  <c r="AU12" i="2"/>
  <c r="AS15" i="2"/>
  <c r="AU18" i="2"/>
  <c r="AV20" i="2"/>
  <c r="AV26" i="2"/>
  <c r="AS32" i="2"/>
  <c r="AS37" i="2"/>
  <c r="AS45" i="2"/>
  <c r="AF4" i="2"/>
  <c r="AU7" i="2"/>
  <c r="AV18" i="2"/>
  <c r="AH23" i="2"/>
  <c r="AT32" i="2"/>
  <c r="AT45" i="2"/>
  <c r="AH4" i="2"/>
  <c r="L6" i="2"/>
  <c r="Q8" i="2"/>
  <c r="N10" i="2"/>
  <c r="K13" i="2"/>
  <c r="L16" i="2"/>
  <c r="V19" i="2"/>
  <c r="W21" i="2"/>
  <c r="AJ23" i="2"/>
  <c r="AT28" i="2"/>
  <c r="AI33" i="2"/>
  <c r="I18" i="2"/>
  <c r="AE23" i="2"/>
  <c r="AK24" i="2"/>
  <c r="W26" i="2"/>
  <c r="L31" i="2"/>
  <c r="AC33" i="2"/>
  <c r="AK38" i="2"/>
  <c r="Q42" i="2"/>
  <c r="P49" i="2"/>
  <c r="U53" i="2"/>
  <c r="S14" i="2"/>
  <c r="AF56" i="2"/>
  <c r="Q18" i="2"/>
  <c r="K37" i="2"/>
  <c r="AG56" i="2"/>
  <c r="AD21" i="2"/>
  <c r="AI56" i="2"/>
  <c r="S9" i="2"/>
  <c r="P13" i="2"/>
  <c r="AA21" i="2"/>
  <c r="J27" i="2"/>
  <c r="AD5" i="2"/>
  <c r="T11" i="2"/>
  <c r="AR23" i="2"/>
  <c r="G23" i="2" s="1"/>
  <c r="L32" i="2"/>
  <c r="K4" i="2"/>
  <c r="AE9" i="2"/>
  <c r="AA17" i="2"/>
  <c r="AI20" i="2"/>
  <c r="P27" i="2"/>
  <c r="K40" i="2"/>
  <c r="AF5" i="2"/>
  <c r="AI8" i="2"/>
  <c r="AA12" i="2"/>
  <c r="S16" i="2"/>
  <c r="AJ20" i="2"/>
  <c r="T24" i="2"/>
  <c r="AI32" i="2"/>
  <c r="AK34" i="2"/>
  <c r="AJ37" i="2"/>
  <c r="O40" i="2"/>
  <c r="AD43" i="2"/>
  <c r="AI46" i="2"/>
  <c r="W51" i="2"/>
  <c r="AJ56" i="2"/>
  <c r="N4" i="2"/>
  <c r="AH5" i="2"/>
  <c r="AB6" i="2"/>
  <c r="O7" i="2"/>
  <c r="AJ8" i="2"/>
  <c r="AG9" i="2"/>
  <c r="T10" i="2"/>
  <c r="X11" i="2"/>
  <c r="AB12" i="2"/>
  <c r="T13" i="2"/>
  <c r="W14" i="2"/>
  <c r="AD15" i="2"/>
  <c r="T16" i="2"/>
  <c r="AC17" i="2"/>
  <c r="AG18" i="2"/>
  <c r="AF19" i="2"/>
  <c r="AK20" i="2"/>
  <c r="U24" i="2"/>
  <c r="AA25" i="2"/>
  <c r="W27" i="2"/>
  <c r="AK32" i="2"/>
  <c r="AE43" i="2"/>
  <c r="T17" i="2"/>
  <c r="AC9" i="2"/>
  <c r="Q16" i="2"/>
  <c r="AF34" i="2"/>
  <c r="L12" i="2"/>
  <c r="X22" i="2"/>
  <c r="Q6" i="2"/>
  <c r="P15" i="2"/>
  <c r="BA5" i="3"/>
  <c r="AD19" i="2"/>
  <c r="J19" i="2"/>
  <c r="AB18" i="2"/>
  <c r="U16" i="2"/>
  <c r="S15" i="2"/>
  <c r="AJ14" i="2"/>
  <c r="Q14" i="2"/>
  <c r="AH13" i="2"/>
  <c r="L13" i="2"/>
  <c r="AD12" i="2"/>
  <c r="J12" i="2"/>
  <c r="AC11" i="2"/>
  <c r="J11" i="2"/>
  <c r="AC10" i="2"/>
  <c r="J10" i="2"/>
  <c r="AD9" i="2"/>
  <c r="L9" i="2"/>
  <c r="AF8" i="2"/>
  <c r="L56" i="2"/>
  <c r="AK52" i="2"/>
  <c r="AI51" i="2"/>
  <c r="AI50" i="2"/>
  <c r="AR49" i="2"/>
  <c r="G49" i="2" s="1"/>
  <c r="Q47" i="2"/>
  <c r="X46" i="2"/>
  <c r="AE45" i="2"/>
  <c r="K44" i="2"/>
  <c r="W43" i="2"/>
  <c r="AF42" i="2"/>
  <c r="AR41" i="2"/>
  <c r="G41" i="2" s="1"/>
  <c r="O41" i="2"/>
  <c r="AK39" i="2"/>
  <c r="T38" i="2"/>
  <c r="AF37" i="2"/>
  <c r="U36" i="2"/>
  <c r="AF35" i="2"/>
  <c r="X34" i="2"/>
  <c r="AK33" i="2"/>
  <c r="Q33" i="2"/>
  <c r="AE32" i="2"/>
  <c r="J32" i="2"/>
  <c r="U30" i="2"/>
  <c r="AK29" i="2"/>
  <c r="Q29" i="2"/>
  <c r="AD28" i="2"/>
  <c r="T26" i="2"/>
  <c r="AJ25" i="2"/>
  <c r="P25" i="2"/>
  <c r="AD24" i="2"/>
  <c r="AE35" i="2"/>
  <c r="U34" i="2"/>
  <c r="AJ33" i="2"/>
  <c r="N33" i="2"/>
  <c r="AD32" i="2"/>
  <c r="X31" i="2"/>
  <c r="T30" i="2"/>
  <c r="AJ29" i="2"/>
  <c r="L29" i="2"/>
  <c r="AC28" i="2"/>
  <c r="X27" i="2"/>
  <c r="S26" i="2"/>
  <c r="AI25" i="2"/>
  <c r="L25" i="2"/>
  <c r="AC24" i="2"/>
  <c r="W23" i="2"/>
  <c r="AR22" i="2"/>
  <c r="G22" i="2" s="1"/>
  <c r="S22" i="2"/>
  <c r="AI21" i="2"/>
  <c r="L21" i="2"/>
  <c r="AD20" i="2"/>
  <c r="J20" i="2"/>
  <c r="AB19" i="2"/>
  <c r="U17" i="2"/>
  <c r="AE52" i="2"/>
  <c r="AD51" i="2"/>
  <c r="AF50" i="2"/>
  <c r="AG49" i="2"/>
  <c r="AI48" i="2"/>
  <c r="AR47" i="2"/>
  <c r="G47" i="2" s="1"/>
  <c r="O47" i="2"/>
  <c r="V46" i="2"/>
  <c r="AA45" i="2"/>
  <c r="R43" i="2"/>
  <c r="AA42" i="2"/>
  <c r="K41" i="2"/>
  <c r="U40" i="2"/>
  <c r="AE39" i="2"/>
  <c r="Q38" i="2"/>
  <c r="AC37" i="2"/>
  <c r="O36" i="2"/>
  <c r="AC35" i="2"/>
  <c r="S34" i="2"/>
  <c r="AF33" i="2"/>
  <c r="K33" i="2"/>
  <c r="AB32" i="2"/>
  <c r="V31" i="2"/>
  <c r="R30" i="2"/>
  <c r="AE29" i="2"/>
  <c r="J29" i="2"/>
  <c r="I29" i="2" s="1"/>
  <c r="AA28" i="2"/>
  <c r="V27" i="2"/>
  <c r="AK26" i="2"/>
  <c r="Q26" i="2"/>
  <c r="AE25" i="2"/>
  <c r="J25" i="2"/>
  <c r="U23" i="2"/>
  <c r="AK22" i="2"/>
  <c r="Q22" i="2"/>
  <c r="J33" i="2"/>
  <c r="U31" i="2"/>
  <c r="AK30" i="2"/>
  <c r="Q30" i="2"/>
  <c r="AD29" i="2"/>
  <c r="U27" i="2"/>
  <c r="AJ26" i="2"/>
  <c r="P26" i="2"/>
  <c r="AD25" i="2"/>
  <c r="X24" i="2"/>
  <c r="T23" i="2"/>
  <c r="AJ22" i="2"/>
  <c r="P22" i="2"/>
  <c r="AC21" i="2"/>
  <c r="AA20" i="2"/>
  <c r="X19" i="2"/>
  <c r="V18" i="2"/>
  <c r="AK17" i="2"/>
  <c r="R17" i="2"/>
  <c r="AI16" i="2"/>
  <c r="P16" i="2"/>
  <c r="AG15" i="2"/>
  <c r="N15" i="2"/>
  <c r="AE14" i="2"/>
  <c r="AA13" i="2"/>
  <c r="X12" i="2"/>
  <c r="W11" i="2"/>
  <c r="W10" i="2"/>
  <c r="X9" i="2"/>
  <c r="AA8" i="2"/>
  <c r="AC7" i="2"/>
  <c r="K7" i="2"/>
  <c r="AE6" i="2"/>
  <c r="N6" i="2"/>
  <c r="AG5" i="2"/>
  <c r="P5" i="2"/>
  <c r="AI4" i="2"/>
  <c r="BB5" i="3"/>
  <c r="J43" i="2"/>
  <c r="U42" i="2"/>
  <c r="AG41" i="2"/>
  <c r="Q40" i="2"/>
  <c r="AA39" i="2"/>
  <c r="L38" i="2"/>
  <c r="AA37" i="2"/>
  <c r="AK36" i="2"/>
  <c r="L36" i="2"/>
  <c r="AA35" i="2"/>
  <c r="O34" i="2"/>
  <c r="AD33" i="2"/>
  <c r="X32" i="2"/>
  <c r="T31" i="2"/>
  <c r="AJ30" i="2"/>
  <c r="L30" i="2"/>
  <c r="AC29" i="2"/>
  <c r="X28" i="2"/>
  <c r="S27" i="2"/>
  <c r="AI26" i="2"/>
  <c r="L26" i="2"/>
  <c r="AC25" i="2"/>
  <c r="AC56" i="2"/>
  <c r="S54" i="2"/>
  <c r="T52" i="2"/>
  <c r="R50" i="2"/>
  <c r="L49" i="2"/>
  <c r="U47" i="2"/>
  <c r="AB44" i="2"/>
  <c r="K42" i="2"/>
  <c r="AI40" i="2"/>
  <c r="AG39" i="2"/>
  <c r="AD38" i="2"/>
  <c r="U37" i="2"/>
  <c r="AA36" i="2"/>
  <c r="V35" i="2"/>
  <c r="T34" i="2"/>
  <c r="V33" i="2"/>
  <c r="V32" i="2"/>
  <c r="AD31" i="2"/>
  <c r="AC30" i="2"/>
  <c r="AI29" i="2"/>
  <c r="K25" i="2"/>
  <c r="S24" i="2"/>
  <c r="AB23" i="2"/>
  <c r="AI22" i="2"/>
  <c r="T21" i="2"/>
  <c r="AE20" i="2"/>
  <c r="T19" i="2"/>
  <c r="AF18" i="2"/>
  <c r="S17" i="2"/>
  <c r="AG16" i="2"/>
  <c r="K16" i="2"/>
  <c r="X15" i="2"/>
  <c r="AR14" i="2"/>
  <c r="G14" i="2" s="1"/>
  <c r="R14" i="2"/>
  <c r="AD13" i="2"/>
  <c r="V12" i="2"/>
  <c r="AK11" i="2"/>
  <c r="P11" i="2"/>
  <c r="AF10" i="2"/>
  <c r="K10" i="2"/>
  <c r="AB9" i="2"/>
  <c r="X8" i="2"/>
  <c r="X7" i="2"/>
  <c r="X6" i="2"/>
  <c r="X5" i="2"/>
  <c r="X4" i="2"/>
  <c r="X48" i="2"/>
  <c r="R37" i="2"/>
  <c r="S33" i="2"/>
  <c r="AH28" i="2"/>
  <c r="AC22" i="2"/>
  <c r="O19" i="2"/>
  <c r="AD16" i="2"/>
  <c r="N14" i="2"/>
  <c r="AG11" i="2"/>
  <c r="W9" i="2"/>
  <c r="AR6" i="2"/>
  <c r="G6" i="2" s="1"/>
  <c r="U5" i="2"/>
  <c r="W30" i="2"/>
  <c r="AR24" i="2"/>
  <c r="G24" i="2" s="1"/>
  <c r="AK19" i="2"/>
  <c r="AI17" i="2"/>
  <c r="O12" i="2"/>
  <c r="S7" i="2"/>
  <c r="AK4" i="2"/>
  <c r="V53" i="2"/>
  <c r="AJ46" i="2"/>
  <c r="N44" i="2"/>
  <c r="J38" i="2"/>
  <c r="AC27" i="2"/>
  <c r="AH19" i="2"/>
  <c r="AF14" i="2"/>
  <c r="X10" i="2"/>
  <c r="R7" i="2"/>
  <c r="AJ4" i="2"/>
  <c r="X56" i="2"/>
  <c r="Q54" i="2"/>
  <c r="P52" i="2"/>
  <c r="Q50" i="2"/>
  <c r="AD48" i="2"/>
  <c r="T47" i="2"/>
  <c r="AA44" i="2"/>
  <c r="AH40" i="2"/>
  <c r="X39" i="2"/>
  <c r="T37" i="2"/>
  <c r="Q35" i="2"/>
  <c r="N34" i="2"/>
  <c r="U33" i="2"/>
  <c r="U32" i="2"/>
  <c r="AB31" i="2"/>
  <c r="AB30" i="2"/>
  <c r="AB29" i="2"/>
  <c r="AK28" i="2"/>
  <c r="AJ27" i="2"/>
  <c r="R24" i="2"/>
  <c r="AA23" i="2"/>
  <c r="AH22" i="2"/>
  <c r="S21" i="2"/>
  <c r="AC20" i="2"/>
  <c r="Q19" i="2"/>
  <c r="AE18" i="2"/>
  <c r="Q17" i="2"/>
  <c r="AF16" i="2"/>
  <c r="J16" i="2"/>
  <c r="W15" i="2"/>
  <c r="P14" i="2"/>
  <c r="AC13" i="2"/>
  <c r="U12" i="2"/>
  <c r="AI11" i="2"/>
  <c r="O11" i="2"/>
  <c r="AE10" i="2"/>
  <c r="AA9" i="2"/>
  <c r="W8" i="2"/>
  <c r="W7" i="2"/>
  <c r="W6" i="2"/>
  <c r="W5" i="2"/>
  <c r="W4" i="2"/>
  <c r="N50" i="2"/>
  <c r="AR45" i="2"/>
  <c r="G45" i="2" s="1"/>
  <c r="AF41" i="2"/>
  <c r="V39" i="2"/>
  <c r="K36" i="2"/>
  <c r="K34" i="2"/>
  <c r="AH27" i="2"/>
  <c r="P24" i="2"/>
  <c r="P21" i="2"/>
  <c r="AC18" i="2"/>
  <c r="O17" i="2"/>
  <c r="AI14" i="2"/>
  <c r="AB10" i="2"/>
  <c r="AR7" i="2"/>
  <c r="G7" i="2" s="1"/>
  <c r="AR5" i="2"/>
  <c r="G5" i="2" s="1"/>
  <c r="AR4" i="2"/>
  <c r="G4" i="2" s="1"/>
  <c r="P44" i="2"/>
  <c r="W28" i="2"/>
  <c r="AA22" i="2"/>
  <c r="X18" i="2"/>
  <c r="AG14" i="2"/>
  <c r="U9" i="2"/>
  <c r="S6" i="2"/>
  <c r="V40" i="2"/>
  <c r="N31" i="2"/>
  <c r="AC26" i="2"/>
  <c r="K19" i="2"/>
  <c r="Q15" i="2"/>
  <c r="AD11" i="2"/>
  <c r="AJ7" i="2"/>
  <c r="R6" i="2"/>
  <c r="AJ55" i="2"/>
  <c r="P54" i="2"/>
  <c r="O50" i="2"/>
  <c r="AC48" i="2"/>
  <c r="S47" i="2"/>
  <c r="W44" i="2"/>
  <c r="AJ41" i="2"/>
  <c r="AG40" i="2"/>
  <c r="W39" i="2"/>
  <c r="W38" i="2"/>
  <c r="S37" i="2"/>
  <c r="P36" i="2"/>
  <c r="O35" i="2"/>
  <c r="L34" i="2"/>
  <c r="T33" i="2"/>
  <c r="T32" i="2"/>
  <c r="W31" i="2"/>
  <c r="AA30" i="2"/>
  <c r="AA29" i="2"/>
  <c r="AJ28" i="2"/>
  <c r="AI27" i="2"/>
  <c r="Q24" i="2"/>
  <c r="X23" i="2"/>
  <c r="AD22" i="2"/>
  <c r="R21" i="2"/>
  <c r="AB20" i="2"/>
  <c r="P19" i="2"/>
  <c r="AD18" i="2"/>
  <c r="P17" i="2"/>
  <c r="AE16" i="2"/>
  <c r="V15" i="2"/>
  <c r="AK14" i="2"/>
  <c r="O14" i="2"/>
  <c r="AB13" i="2"/>
  <c r="T12" i="2"/>
  <c r="AH11" i="2"/>
  <c r="N11" i="2"/>
  <c r="AD10" i="2"/>
  <c r="V8" i="2"/>
  <c r="V7" i="2"/>
  <c r="V6" i="2"/>
  <c r="V5" i="2"/>
  <c r="V4" i="2"/>
  <c r="K54" i="2"/>
  <c r="U44" i="2"/>
  <c r="AF40" i="2"/>
  <c r="V38" i="2"/>
  <c r="N35" i="2"/>
  <c r="S31" i="2"/>
  <c r="AH26" i="2"/>
  <c r="V23" i="2"/>
  <c r="AR19" i="2"/>
  <c r="G19" i="2" s="1"/>
  <c r="U15" i="2"/>
  <c r="S12" i="2"/>
  <c r="U8" i="2"/>
  <c r="U6" i="2"/>
  <c r="U4" i="2"/>
  <c r="T39" i="2"/>
  <c r="W29" i="2"/>
  <c r="K24" i="2"/>
  <c r="L19" i="2"/>
  <c r="AE11" i="2"/>
  <c r="S8" i="2"/>
  <c r="S5" i="2"/>
  <c r="S48" i="2"/>
  <c r="AC41" i="2"/>
  <c r="V28" i="2"/>
  <c r="AJ21" i="2"/>
  <c r="K17" i="2"/>
  <c r="I17" i="2" s="1"/>
  <c r="N12" i="2"/>
  <c r="T9" i="2"/>
  <c r="AJ6" i="2"/>
  <c r="R4" i="2"/>
  <c r="AI55" i="2"/>
  <c r="S32" i="2"/>
  <c r="L11" i="2"/>
  <c r="U7" i="2"/>
  <c r="AD41" i="2"/>
  <c r="AD27" i="2"/>
  <c r="W20" i="2"/>
  <c r="AB16" i="2"/>
  <c r="AK7" i="2"/>
  <c r="S4" i="2"/>
  <c r="U45" i="2"/>
  <c r="N32" i="2"/>
  <c r="W18" i="2"/>
  <c r="AR15" i="2"/>
  <c r="G15" i="2" s="1"/>
  <c r="R8" i="2"/>
  <c r="AH55" i="2"/>
  <c r="X53" i="2"/>
  <c r="L50" i="2"/>
  <c r="V48" i="2"/>
  <c r="T44" i="2"/>
  <c r="AE41" i="2"/>
  <c r="AE40" i="2"/>
  <c r="U39" i="2"/>
  <c r="R38" i="2"/>
  <c r="O37" i="2"/>
  <c r="J36" i="2"/>
  <c r="L35" i="2"/>
  <c r="J34" i="2"/>
  <c r="L33" i="2"/>
  <c r="R32" i="2"/>
  <c r="R31" i="2"/>
  <c r="X30" i="2"/>
  <c r="X29" i="2"/>
  <c r="AB28" i="2"/>
  <c r="AE27" i="2"/>
  <c r="AE26" i="2"/>
  <c r="AR25" i="2"/>
  <c r="G25" i="2" s="1"/>
  <c r="L24" i="2"/>
  <c r="S23" i="2"/>
  <c r="AB22" i="2"/>
  <c r="AR21" i="2"/>
  <c r="G21" i="2" s="1"/>
  <c r="K21" i="2"/>
  <c r="X20" i="2"/>
  <c r="N19" i="2"/>
  <c r="AA18" i="2"/>
  <c r="AJ17" i="2"/>
  <c r="N17" i="2"/>
  <c r="AC16" i="2"/>
  <c r="T15" i="2"/>
  <c r="AH14" i="2"/>
  <c r="J14" i="2"/>
  <c r="X13" i="2"/>
  <c r="AR12" i="2"/>
  <c r="G12" i="2" s="1"/>
  <c r="R12" i="2"/>
  <c r="AF11" i="2"/>
  <c r="K11" i="2"/>
  <c r="AA10" i="2"/>
  <c r="V9" i="2"/>
  <c r="AR8" i="2"/>
  <c r="G8" i="2" s="1"/>
  <c r="T8" i="2"/>
  <c r="T7" i="2"/>
  <c r="T6" i="2"/>
  <c r="T5" i="2"/>
  <c r="T4" i="2"/>
  <c r="W53" i="2"/>
  <c r="K50" i="2"/>
  <c r="U48" i="2"/>
  <c r="V45" i="2"/>
  <c r="AD40" i="2"/>
  <c r="N37" i="2"/>
  <c r="K35" i="2"/>
  <c r="Q31" i="2"/>
  <c r="AD26" i="2"/>
  <c r="J21" i="2"/>
  <c r="I21" i="2" s="1"/>
  <c r="L17" i="2"/>
  <c r="W13" i="2"/>
  <c r="AK6" i="2"/>
  <c r="AE55" i="2"/>
  <c r="J50" i="2"/>
  <c r="AK42" i="2"/>
  <c r="L37" i="2"/>
  <c r="V29" i="2"/>
  <c r="AH25" i="2"/>
  <c r="V20" i="2"/>
  <c r="AA16" i="2"/>
  <c r="AK12" i="2"/>
  <c r="AK8" i="2"/>
  <c r="R5" i="2"/>
  <c r="S55" i="2"/>
  <c r="AF55" i="2"/>
  <c r="AK46" i="2"/>
  <c r="K38" i="2"/>
  <c r="Q32" i="2"/>
  <c r="R23" i="2"/>
  <c r="R15" i="2"/>
  <c r="AK5" i="2"/>
  <c r="S39" i="2"/>
  <c r="S30" i="2"/>
  <c r="Q23" i="2"/>
  <c r="AH17" i="2"/>
  <c r="V13" i="2"/>
  <c r="AR9" i="2"/>
  <c r="G9" i="2" s="1"/>
  <c r="AJ5" i="2"/>
  <c r="R55" i="2"/>
  <c r="S53" i="2"/>
  <c r="P51" i="2"/>
  <c r="AA49" i="2"/>
  <c r="L48" i="2"/>
  <c r="AH46" i="2"/>
  <c r="S45" i="2"/>
  <c r="AI43" i="2"/>
  <c r="AH42" i="2"/>
  <c r="V41" i="2"/>
  <c r="N40" i="2"/>
  <c r="Q39" i="2"/>
  <c r="AH34" i="2"/>
  <c r="J31" i="2"/>
  <c r="J30" i="2"/>
  <c r="T29" i="2"/>
  <c r="T28" i="2"/>
  <c r="AR56" i="2"/>
  <c r="G56" i="2" s="1"/>
  <c r="Q55" i="2"/>
  <c r="R53" i="2"/>
  <c r="K51" i="2"/>
  <c r="V49" i="2"/>
  <c r="K48" i="2"/>
  <c r="AG46" i="2"/>
  <c r="R45" i="2"/>
  <c r="AF43" i="2"/>
  <c r="T42" i="2"/>
  <c r="S41" i="2"/>
  <c r="L40" i="2"/>
  <c r="P39" i="2"/>
  <c r="AH36" i="2"/>
  <c r="AG34" i="2"/>
  <c r="AR33" i="2"/>
  <c r="G33" i="2" s="1"/>
  <c r="AR32" i="2"/>
  <c r="G32" i="2" s="1"/>
  <c r="AR31" i="2"/>
  <c r="G31" i="2" s="1"/>
  <c r="S29" i="2"/>
  <c r="S28" i="2"/>
  <c r="R27" i="2"/>
  <c r="AH56" i="2"/>
  <c r="W54" i="2"/>
  <c r="Q49" i="2"/>
  <c r="AG47" i="2"/>
  <c r="K46" i="2"/>
  <c r="AC43" i="2"/>
  <c r="P42" i="2"/>
  <c r="L41" i="2"/>
  <c r="AJ38" i="2"/>
  <c r="AK37" i="2"/>
  <c r="AE36" i="2"/>
  <c r="AD35" i="2"/>
  <c r="AD34" i="2"/>
  <c r="AB33" i="2"/>
  <c r="AJ32" i="2"/>
  <c r="AJ31" i="2"/>
  <c r="AR30" i="2"/>
  <c r="G30" i="2" s="1"/>
  <c r="L28" i="2"/>
  <c r="L27" i="2"/>
  <c r="R26" i="2"/>
  <c r="U25" i="2"/>
  <c r="AD56" i="2"/>
  <c r="T54" i="2"/>
  <c r="U52" i="2"/>
  <c r="T50" i="2"/>
  <c r="N49" i="2"/>
  <c r="V47" i="2"/>
  <c r="AC44" i="2"/>
  <c r="L42" i="2"/>
  <c r="AK40" i="2"/>
  <c r="AR39" i="2"/>
  <c r="G39" i="2" s="1"/>
  <c r="AG38" i="2"/>
  <c r="W37" i="2"/>
  <c r="AB36" i="2"/>
  <c r="W35" i="2"/>
  <c r="AA34" i="2"/>
  <c r="W33" i="2"/>
  <c r="W32" i="2"/>
  <c r="AE31" i="2"/>
  <c r="AD30" i="2"/>
  <c r="AR29" i="2"/>
  <c r="G29" i="2" s="1"/>
  <c r="AR28" i="2"/>
  <c r="G28" i="2" s="1"/>
  <c r="AR27" i="2"/>
  <c r="G27" i="2" s="1"/>
  <c r="R25" i="2"/>
  <c r="AG8" i="2"/>
  <c r="Q13" i="2"/>
  <c r="AA19" i="2"/>
  <c r="V25" i="2"/>
  <c r="AA46" i="2"/>
  <c r="AH8" i="2"/>
  <c r="R13" i="2"/>
  <c r="R18" i="2"/>
  <c r="AC32" i="2"/>
  <c r="AB43" i="2"/>
  <c r="AF9" i="2"/>
  <c r="S13" i="2"/>
  <c r="AB17" i="2"/>
  <c r="AH21" i="2"/>
  <c r="AC6" i="2"/>
  <c r="AH9" i="2"/>
  <c r="U13" i="2"/>
  <c r="V16" i="2"/>
  <c r="AH18" i="2"/>
  <c r="V24" i="2"/>
  <c r="AR37" i="2"/>
  <c r="G37" i="2" s="1"/>
  <c r="K56" i="2"/>
  <c r="K8" i="2"/>
  <c r="AE12" i="2"/>
  <c r="AE17" i="2"/>
  <c r="AR20" i="2"/>
  <c r="G20" i="2" s="1"/>
  <c r="AD44" i="2"/>
  <c r="Q4" i="2"/>
  <c r="AJ9" i="2"/>
  <c r="AF12" i="2"/>
  <c r="AH16" i="2"/>
  <c r="J23" i="2"/>
  <c r="AF30" i="2"/>
  <c r="R41" i="2"/>
  <c r="W52" i="2"/>
  <c r="K5" i="2"/>
  <c r="AG6" i="2"/>
  <c r="AA7" i="2"/>
  <c r="N8" i="2"/>
  <c r="AK9" i="2"/>
  <c r="AI10" i="2"/>
  <c r="AI12" i="2"/>
  <c r="AJ13" i="2"/>
  <c r="AB14" i="2"/>
  <c r="AI15" i="2"/>
  <c r="AJ16" i="2"/>
  <c r="AG17" i="2"/>
  <c r="AR18" i="2"/>
  <c r="G18" i="2" s="1"/>
  <c r="L23" i="2"/>
  <c r="AH24" i="2"/>
  <c r="P28" i="2"/>
  <c r="AI30" i="2"/>
  <c r="AJ35" i="2"/>
  <c r="AB41" i="2"/>
  <c r="K45" i="2"/>
  <c r="AI47" i="2"/>
  <c r="X52" i="2"/>
  <c r="AE8" i="2"/>
  <c r="R11" i="2"/>
  <c r="P18" i="2"/>
  <c r="T20" i="2"/>
  <c r="U29" i="2"/>
  <c r="J4" i="2"/>
  <c r="Q10" i="2"/>
  <c r="T14" i="2"/>
  <c r="U20" i="2"/>
  <c r="K27" i="2"/>
  <c r="AA43" i="2"/>
  <c r="L7" i="2"/>
  <c r="R10" i="2"/>
  <c r="U14" i="2"/>
  <c r="AC19" i="2"/>
  <c r="W25" i="2"/>
  <c r="J51" i="2"/>
  <c r="I51" i="2" s="1"/>
  <c r="AA6" i="2"/>
  <c r="V11" i="2"/>
  <c r="AC15" i="2"/>
  <c r="AE19" i="2"/>
  <c r="O4" i="2"/>
  <c r="J8" i="2"/>
  <c r="V10" i="2"/>
  <c r="X14" i="2"/>
  <c r="AD17" i="2"/>
  <c r="AB25" i="2"/>
  <c r="W47" i="2"/>
  <c r="AD6" i="2"/>
  <c r="AG10" i="2"/>
  <c r="AG13" i="2"/>
  <c r="W16" i="2"/>
  <c r="W24" i="2"/>
  <c r="K30" i="2"/>
  <c r="AA47" i="2"/>
  <c r="AF6" i="2"/>
  <c r="AH10" i="2"/>
  <c r="AI13" i="2"/>
  <c r="AH15" i="2"/>
  <c r="AJ18" i="2"/>
  <c r="K28" i="2"/>
  <c r="AH47" i="2"/>
  <c r="AA4" i="2"/>
  <c r="L5" i="2"/>
  <c r="AH6" i="2"/>
  <c r="AB7" i="2"/>
  <c r="O8" i="2"/>
  <c r="J9" i="2"/>
  <c r="AJ10" i="2"/>
  <c r="AR11" i="2"/>
  <c r="G11" i="2" s="1"/>
  <c r="AJ12" i="2"/>
  <c r="AK13" i="2"/>
  <c r="AJ15" i="2"/>
  <c r="AK16" i="2"/>
  <c r="P23" i="2"/>
  <c r="AI24" i="2"/>
  <c r="J26" i="2"/>
  <c r="I26" i="2" s="1"/>
  <c r="Q28" i="2"/>
  <c r="AH38" i="2"/>
  <c r="N42" i="2"/>
  <c r="N45" i="2"/>
  <c r="P48" i="2"/>
  <c r="K53" i="2"/>
  <c r="P10" i="2"/>
  <c r="O16" i="2"/>
  <c r="T25" i="2"/>
  <c r="AC34" i="2"/>
  <c r="J7" i="2"/>
  <c r="W12" i="2"/>
  <c r="X17" i="2"/>
  <c r="AB21" i="2"/>
  <c r="AE34" i="2"/>
  <c r="AE5" i="2"/>
  <c r="U11" i="2"/>
  <c r="R16" i="2"/>
  <c r="AD37" i="2"/>
  <c r="L4" i="2"/>
  <c r="N7" i="2"/>
  <c r="S10" i="2"/>
  <c r="V14" i="2"/>
  <c r="S18" i="2"/>
  <c r="Q27" i="2"/>
  <c r="AI5" i="2"/>
  <c r="P7" i="2"/>
  <c r="AC12" i="2"/>
  <c r="AE15" i="2"/>
  <c r="AG19" i="2"/>
  <c r="AB27" i="2"/>
  <c r="X35" i="2"/>
  <c r="P4" i="2"/>
  <c r="Q7" i="2"/>
  <c r="AI9" i="2"/>
  <c r="AA11" i="2"/>
  <c r="AF15" i="2"/>
  <c r="AI18" i="2"/>
  <c r="Q41" i="2"/>
  <c r="J5" i="2"/>
  <c r="I5" i="2" s="1"/>
  <c r="L8" i="2"/>
  <c r="AB11" i="2"/>
  <c r="AA14" i="2"/>
  <c r="AF17" i="2"/>
  <c r="AB24" i="2"/>
  <c r="AH35" i="2"/>
  <c r="AB4" i="2"/>
  <c r="N5" i="2"/>
  <c r="AI6" i="2"/>
  <c r="AD7" i="2"/>
  <c r="P8" i="2"/>
  <c r="K9" i="2"/>
  <c r="AK10" i="2"/>
  <c r="AK15" i="2"/>
  <c r="J22" i="2"/>
  <c r="I22" i="2" s="1"/>
  <c r="AD23" i="2"/>
  <c r="AJ24" i="2"/>
  <c r="K26" i="2"/>
  <c r="U28" i="2"/>
  <c r="AA33" i="2"/>
  <c r="AI38" i="2"/>
  <c r="O42" i="2"/>
  <c r="T45" i="2"/>
  <c r="O49" i="2"/>
  <c r="N53" i="2"/>
  <c r="CD3" i="3"/>
  <c r="AS3" i="3"/>
  <c r="AD3" i="3"/>
  <c r="BK5" i="3"/>
  <c r="BI5" i="3"/>
  <c r="BK3" i="3"/>
  <c r="BI3" i="3"/>
  <c r="AS50" i="2"/>
  <c r="AU49" i="2"/>
  <c r="AS42" i="2"/>
  <c r="AU41" i="2"/>
  <c r="AS34" i="2"/>
  <c r="AU33" i="2"/>
  <c r="AV56" i="2"/>
  <c r="AT49" i="2"/>
  <c r="AV48" i="2"/>
  <c r="AT41" i="2"/>
  <c r="AV40" i="2"/>
  <c r="AT33" i="2"/>
  <c r="AV32" i="2"/>
  <c r="AT25" i="2"/>
  <c r="AV24" i="2"/>
  <c r="AU56" i="2"/>
  <c r="AS49" i="2"/>
  <c r="AU48" i="2"/>
  <c r="AS56" i="2"/>
  <c r="AU55" i="2"/>
  <c r="AS48" i="2"/>
  <c r="AU47" i="2"/>
  <c r="AS40" i="2"/>
  <c r="AU39" i="2"/>
  <c r="AS55" i="2"/>
  <c r="AU54" i="2"/>
  <c r="AT54" i="2"/>
  <c r="AV53" i="2"/>
  <c r="AT51" i="2"/>
  <c r="AV52" i="2"/>
  <c r="AU46" i="2"/>
  <c r="AS43" i="2"/>
  <c r="AU36" i="2"/>
  <c r="AS35" i="2"/>
  <c r="AS17" i="2"/>
  <c r="AU16" i="2"/>
  <c r="AU52" i="2"/>
  <c r="AT46" i="2"/>
  <c r="AV37" i="2"/>
  <c r="AT36" i="2"/>
  <c r="AT16" i="2"/>
  <c r="AV15" i="2"/>
  <c r="AT52" i="2"/>
  <c r="H3" i="3"/>
  <c r="AS52" i="2"/>
  <c r="AV44" i="2"/>
  <c r="AV41" i="2"/>
  <c r="AT37" i="2"/>
  <c r="AV49" i="2"/>
  <c r="AT48" i="2"/>
  <c r="AV47" i="2"/>
  <c r="AT44" i="2"/>
  <c r="AS41" i="2"/>
  <c r="AU30" i="2"/>
  <c r="AU26" i="2"/>
  <c r="AT22" i="2"/>
  <c r="AS16" i="2"/>
  <c r="AU53" i="2"/>
  <c r="AT47" i="2"/>
  <c r="AS44" i="2"/>
  <c r="AV38" i="2"/>
  <c r="AT30" i="2"/>
  <c r="AT26" i="2"/>
  <c r="AV54" i="2"/>
  <c r="AT53" i="2"/>
  <c r="AS47" i="2"/>
  <c r="AU38" i="2"/>
  <c r="AS30" i="2"/>
  <c r="AS26" i="2"/>
  <c r="AV23" i="2"/>
  <c r="AU17" i="2"/>
  <c r="AV55" i="2"/>
  <c r="AS54" i="2"/>
  <c r="AS53" i="2"/>
  <c r="AT55" i="2"/>
  <c r="AS38" i="2"/>
  <c r="AS36" i="2"/>
  <c r="AU34" i="2"/>
  <c r="AU31" i="2"/>
  <c r="AU27" i="2"/>
  <c r="AT23" i="2"/>
  <c r="AV43" i="2"/>
  <c r="AT34" i="2"/>
  <c r="AT31" i="2"/>
  <c r="AT27" i="2"/>
  <c r="AS23" i="2"/>
  <c r="AV19" i="2"/>
  <c r="AT18" i="2"/>
  <c r="AV12" i="2"/>
  <c r="AT11" i="2"/>
  <c r="AT10" i="2"/>
  <c r="AT9" i="2"/>
  <c r="AV8" i="2"/>
  <c r="AT56" i="2"/>
  <c r="AV46" i="2"/>
  <c r="AU43" i="2"/>
  <c r="AS31" i="2"/>
  <c r="AS27" i="2"/>
  <c r="AE44" i="2"/>
  <c r="W45" i="2"/>
  <c r="P46" i="2"/>
  <c r="AJ47" i="2"/>
  <c r="AF48" i="2"/>
  <c r="AB49" i="2"/>
  <c r="AA51" i="2"/>
  <c r="AK54" i="2"/>
  <c r="AK55" i="2"/>
  <c r="BA4" i="3"/>
  <c r="AE33" i="2"/>
  <c r="R34" i="2"/>
  <c r="AB35" i="2"/>
  <c r="N36" i="2"/>
  <c r="AB37" i="2"/>
  <c r="P38" i="2"/>
  <c r="AR38" i="2"/>
  <c r="G38" i="2" s="1"/>
  <c r="AB39" i="2"/>
  <c r="T40" i="2"/>
  <c r="J41" i="2"/>
  <c r="AH41" i="2"/>
  <c r="X42" i="2"/>
  <c r="L43" i="2"/>
  <c r="AG44" i="2"/>
  <c r="X45" i="2"/>
  <c r="Q46" i="2"/>
  <c r="AK47" i="2"/>
  <c r="AG48" i="2"/>
  <c r="AD49" i="2"/>
  <c r="AD50" i="2"/>
  <c r="AB51" i="2"/>
  <c r="AA52" i="2"/>
  <c r="AC53" i="2"/>
  <c r="BB4" i="3"/>
  <c r="AI41" i="2"/>
  <c r="P43" i="2"/>
  <c r="AK44" i="2"/>
  <c r="S46" i="2"/>
  <c r="N47" i="2"/>
  <c r="AH48" i="2"/>
  <c r="AE49" i="2"/>
  <c r="AE50" i="2"/>
  <c r="AC51" i="2"/>
  <c r="AB52" i="2"/>
  <c r="AE53" i="2"/>
  <c r="AR54" i="2"/>
  <c r="G54" i="2" s="1"/>
  <c r="Q36" i="2"/>
  <c r="AE37" i="2"/>
  <c r="S38" i="2"/>
  <c r="AJ39" i="2"/>
  <c r="X40" i="2"/>
  <c r="N41" i="2"/>
  <c r="AK41" i="2"/>
  <c r="AC42" i="2"/>
  <c r="V43" i="2"/>
  <c r="J44" i="2"/>
  <c r="AR44" i="2"/>
  <c r="G44" i="2" s="1"/>
  <c r="AB45" i="2"/>
  <c r="W46" i="2"/>
  <c r="P47" i="2"/>
  <c r="AJ48" i="2"/>
  <c r="AK49" i="2"/>
  <c r="AH50" i="2"/>
  <c r="AG51" i="2"/>
  <c r="AG52" i="2"/>
  <c r="AH12" i="2"/>
  <c r="Q12" i="2"/>
  <c r="AJ11" i="2"/>
  <c r="S11" i="2"/>
  <c r="U10" i="2"/>
  <c r="AC14" i="2"/>
  <c r="K14" i="2"/>
  <c r="AE13" i="2"/>
  <c r="N13" i="2"/>
  <c r="AG12" i="2"/>
  <c r="P12" i="2"/>
  <c r="Q56" i="2"/>
  <c r="U55" i="2"/>
  <c r="AC54" i="2"/>
  <c r="AJ53" i="2"/>
  <c r="X38" i="2"/>
  <c r="V37" i="2"/>
  <c r="AR36" i="2"/>
  <c r="G36" i="2" s="1"/>
  <c r="T36" i="2"/>
  <c r="AI35" i="2"/>
  <c r="P35" i="2"/>
  <c r="O56" i="2"/>
  <c r="L20" i="2"/>
  <c r="AF20" i="2"/>
  <c r="Q21" i="2"/>
  <c r="AK21" i="2"/>
  <c r="U22" i="2"/>
  <c r="J24" i="2"/>
  <c r="AE24" i="2"/>
  <c r="Q25" i="2"/>
  <c r="AK25" i="2"/>
  <c r="U26" i="2"/>
  <c r="AA27" i="2"/>
  <c r="J28" i="2"/>
  <c r="AE28" i="2"/>
  <c r="R29" i="2"/>
  <c r="V30" i="2"/>
  <c r="AA31" i="2"/>
  <c r="K32" i="2"/>
  <c r="AF32" i="2"/>
  <c r="R33" i="2"/>
  <c r="J35" i="2"/>
  <c r="AG35" i="2"/>
  <c r="X36" i="2"/>
  <c r="J37" i="2"/>
  <c r="I37" i="2" s="1"/>
  <c r="AI37" i="2"/>
  <c r="U38" i="2"/>
  <c r="J39" i="2"/>
  <c r="AC40" i="2"/>
  <c r="P41" i="2"/>
  <c r="AG42" i="2"/>
  <c r="X43" i="2"/>
  <c r="L44" i="2"/>
  <c r="AK45" i="2"/>
  <c r="R47" i="2"/>
  <c r="AK50" i="2"/>
  <c r="AR51" i="2"/>
  <c r="G51" i="2" s="1"/>
  <c r="N55" i="2"/>
  <c r="V56" i="2"/>
  <c r="AB56" i="2"/>
  <c r="J56" i="2"/>
  <c r="AD55" i="2"/>
  <c r="L55" i="2"/>
  <c r="AF54" i="2"/>
  <c r="O54" i="2"/>
  <c r="AH53" i="2"/>
  <c r="Q53" i="2"/>
  <c r="AJ52" i="2"/>
  <c r="S52" i="2"/>
  <c r="U51" i="2"/>
  <c r="W50" i="2"/>
  <c r="AB48" i="2"/>
  <c r="J48" i="2"/>
  <c r="AD47" i="2"/>
  <c r="L47" i="2"/>
  <c r="AF46" i="2"/>
  <c r="O46" i="2"/>
  <c r="AH45" i="2"/>
  <c r="Q45" i="2"/>
  <c r="AJ44" i="2"/>
  <c r="S44" i="2"/>
  <c r="U43" i="2"/>
  <c r="W42" i="2"/>
  <c r="AB40" i="2"/>
  <c r="J40" i="2"/>
  <c r="AD39" i="2"/>
  <c r="L39" i="2"/>
  <c r="AF38" i="2"/>
  <c r="O38" i="2"/>
  <c r="AH37" i="2"/>
  <c r="Q37" i="2"/>
  <c r="AJ36" i="2"/>
  <c r="S36" i="2"/>
  <c r="U35" i="2"/>
  <c r="W34" i="2"/>
  <c r="AA56" i="2"/>
  <c r="AC55" i="2"/>
  <c r="K55" i="2"/>
  <c r="AE54" i="2"/>
  <c r="N54" i="2"/>
  <c r="AG53" i="2"/>
  <c r="P53" i="2"/>
  <c r="AI52" i="2"/>
  <c r="R52" i="2"/>
  <c r="AK51" i="2"/>
  <c r="T51" i="2"/>
  <c r="AR50" i="2"/>
  <c r="V50" i="2"/>
  <c r="X49" i="2"/>
  <c r="AA48" i="2"/>
  <c r="AC47" i="2"/>
  <c r="K47" i="2"/>
  <c r="AE46" i="2"/>
  <c r="N46" i="2"/>
  <c r="AG45" i="2"/>
  <c r="P45" i="2"/>
  <c r="AI44" i="2"/>
  <c r="R44" i="2"/>
  <c r="AK43" i="2"/>
  <c r="T43" i="2"/>
  <c r="AR42" i="2"/>
  <c r="G42" i="2" s="1"/>
  <c r="V42" i="2"/>
  <c r="X41" i="2"/>
  <c r="AA40" i="2"/>
  <c r="AC39" i="2"/>
  <c r="K39" i="2"/>
  <c r="AE38" i="2"/>
  <c r="N38" i="2"/>
  <c r="AG37" i="2"/>
  <c r="P37" i="2"/>
  <c r="AI36" i="2"/>
  <c r="R36" i="2"/>
  <c r="AK35" i="2"/>
  <c r="T35" i="2"/>
  <c r="AR34" i="2"/>
  <c r="G34" i="2" s="1"/>
  <c r="V34" i="2"/>
  <c r="X33" i="2"/>
  <c r="AA32" i="2"/>
  <c r="AC31" i="2"/>
  <c r="K31" i="2"/>
  <c r="AE30" i="2"/>
  <c r="N30" i="2"/>
  <c r="AG29" i="2"/>
  <c r="P29" i="2"/>
  <c r="AI28" i="2"/>
  <c r="R28" i="2"/>
  <c r="AK27" i="2"/>
  <c r="T27" i="2"/>
  <c r="AR26" i="2"/>
  <c r="G26" i="2" s="1"/>
  <c r="V26" i="2"/>
  <c r="X25" i="2"/>
  <c r="AA24" i="2"/>
  <c r="AC23" i="2"/>
  <c r="K23" i="2"/>
  <c r="AE22" i="2"/>
  <c r="N22" i="2"/>
  <c r="AG21" i="2"/>
  <c r="BB3" i="3"/>
  <c r="AB55" i="2"/>
  <c r="J55" i="2"/>
  <c r="AD54" i="2"/>
  <c r="L54" i="2"/>
  <c r="AF53" i="2"/>
  <c r="O53" i="2"/>
  <c r="AH52" i="2"/>
  <c r="Q52" i="2"/>
  <c r="AJ51" i="2"/>
  <c r="S51" i="2"/>
  <c r="U50" i="2"/>
  <c r="W49" i="2"/>
  <c r="AB47" i="2"/>
  <c r="J47" i="2"/>
  <c r="AD46" i="2"/>
  <c r="L46" i="2"/>
  <c r="AF45" i="2"/>
  <c r="O45" i="2"/>
  <c r="AH44" i="2"/>
  <c r="Q44" i="2"/>
  <c r="AJ43" i="2"/>
  <c r="S43" i="2"/>
  <c r="W56" i="2"/>
  <c r="AB54" i="2"/>
  <c r="J54" i="2"/>
  <c r="AD53" i="2"/>
  <c r="L53" i="2"/>
  <c r="AF52" i="2"/>
  <c r="O52" i="2"/>
  <c r="AH51" i="2"/>
  <c r="Q51" i="2"/>
  <c r="AJ50" i="2"/>
  <c r="S50" i="2"/>
  <c r="U49" i="2"/>
  <c r="W48" i="2"/>
  <c r="AB46" i="2"/>
  <c r="J46" i="2"/>
  <c r="AD45" i="2"/>
  <c r="L45" i="2"/>
  <c r="AF44" i="2"/>
  <c r="O44" i="2"/>
  <c r="AH43" i="2"/>
  <c r="Q43" i="2"/>
  <c r="AJ42" i="2"/>
  <c r="S42" i="2"/>
  <c r="U41" i="2"/>
  <c r="W40" i="2"/>
  <c r="AB38" i="2"/>
  <c r="U56" i="2"/>
  <c r="W55" i="2"/>
  <c r="AB53" i="2"/>
  <c r="J53" i="2"/>
  <c r="AD52" i="2"/>
  <c r="L52" i="2"/>
  <c r="AF51" i="2"/>
  <c r="O51" i="2"/>
  <c r="AK56" i="2"/>
  <c r="T56" i="2"/>
  <c r="AR55" i="2"/>
  <c r="G55" i="2" s="1"/>
  <c r="V55" i="2"/>
  <c r="X54" i="2"/>
  <c r="AA53" i="2"/>
  <c r="AC52" i="2"/>
  <c r="K52" i="2"/>
  <c r="AE51" i="2"/>
  <c r="N51" i="2"/>
  <c r="AG50" i="2"/>
  <c r="P50" i="2"/>
  <c r="AI49" i="2"/>
  <c r="R49" i="2"/>
  <c r="AK48" i="2"/>
  <c r="T48" i="2"/>
  <c r="AE56" i="2"/>
  <c r="N56" i="2"/>
  <c r="AG55" i="2"/>
  <c r="P55" i="2"/>
  <c r="AI54" i="2"/>
  <c r="R54" i="2"/>
  <c r="AK53" i="2"/>
  <c r="T53" i="2"/>
  <c r="AR52" i="2"/>
  <c r="G52" i="2" s="1"/>
  <c r="V52" i="2"/>
  <c r="X51" i="2"/>
  <c r="AA50" i="2"/>
  <c r="AC49" i="2"/>
  <c r="K49" i="2"/>
  <c r="AE48" i="2"/>
  <c r="N48" i="2"/>
  <c r="AF39" i="2"/>
  <c r="P40" i="2"/>
  <c r="AJ40" i="2"/>
  <c r="T41" i="2"/>
  <c r="AB42" i="2"/>
  <c r="K43" i="2"/>
  <c r="AG43" i="2"/>
  <c r="V44" i="2"/>
  <c r="AC45" i="2"/>
  <c r="R46" i="2"/>
  <c r="AR46" i="2"/>
  <c r="G46" i="2" s="1"/>
  <c r="X47" i="2"/>
  <c r="O48" i="2"/>
  <c r="AR48" i="2"/>
  <c r="G48" i="2" s="1"/>
  <c r="AF49" i="2"/>
  <c r="X50" i="2"/>
  <c r="L51" i="2"/>
  <c r="AI53" i="2"/>
  <c r="AA54" i="2"/>
  <c r="T55" i="2"/>
  <c r="P56" i="2"/>
  <c r="AA15" i="2"/>
  <c r="X16" i="2"/>
  <c r="V17" i="2"/>
  <c r="AR17" i="2"/>
  <c r="G17" i="2" s="1"/>
  <c r="T18" i="2"/>
  <c r="AK18" i="2"/>
  <c r="R19" i="2"/>
  <c r="AI19" i="2"/>
  <c r="P20" i="2"/>
  <c r="AG20" i="2"/>
  <c r="N21" i="2"/>
  <c r="AE21" i="2"/>
  <c r="L22" i="2"/>
  <c r="AF22" i="2"/>
  <c r="N23" i="2"/>
  <c r="AF23" i="2"/>
  <c r="N24" i="2"/>
  <c r="AF24" i="2"/>
  <c r="N25" i="2"/>
  <c r="AF25" i="2"/>
  <c r="N26" i="2"/>
  <c r="AF26" i="2"/>
  <c r="N27" i="2"/>
  <c r="AF27" i="2"/>
  <c r="N28" i="2"/>
  <c r="AF28" i="2"/>
  <c r="N29" i="2"/>
  <c r="AF29" i="2"/>
  <c r="O30" i="2"/>
  <c r="AG30" i="2"/>
  <c r="O31" i="2"/>
  <c r="AG31" i="2"/>
  <c r="O32" i="2"/>
  <c r="AG32" i="2"/>
  <c r="O33" i="2"/>
  <c r="AG33" i="2"/>
  <c r="P34" i="2"/>
  <c r="AI34" i="2"/>
  <c r="R35" i="2"/>
  <c r="AR35" i="2"/>
  <c r="G35" i="2" s="1"/>
  <c r="V36" i="2"/>
  <c r="X37" i="2"/>
  <c r="AA38" i="2"/>
  <c r="N39" i="2"/>
  <c r="AH39" i="2"/>
  <c r="R40" i="2"/>
  <c r="W41" i="2"/>
  <c r="AD42" i="2"/>
  <c r="N43" i="2"/>
  <c r="AR43" i="2"/>
  <c r="G43" i="2" s="1"/>
  <c r="X44" i="2"/>
  <c r="AI45" i="2"/>
  <c r="T46" i="2"/>
  <c r="AE47" i="2"/>
  <c r="Q48" i="2"/>
  <c r="AH49" i="2"/>
  <c r="AB50" i="2"/>
  <c r="R51" i="2"/>
  <c r="J52" i="2"/>
  <c r="AG54" i="2"/>
  <c r="X55" i="2"/>
  <c r="R56" i="2"/>
  <c r="O13" i="2"/>
  <c r="AF13" i="2"/>
  <c r="L14" i="2"/>
  <c r="AD14" i="2"/>
  <c r="J15" i="2"/>
  <c r="I15" i="2" s="1"/>
  <c r="AB15" i="2"/>
  <c r="W17" i="2"/>
  <c r="U18" i="2"/>
  <c r="S19" i="2"/>
  <c r="AJ19" i="2"/>
  <c r="Q20" i="2"/>
  <c r="AH20" i="2"/>
  <c r="O21" i="2"/>
  <c r="AF21" i="2"/>
  <c r="O22" i="2"/>
  <c r="AG22" i="2"/>
  <c r="O23" i="2"/>
  <c r="AG23" i="2"/>
  <c r="O24" i="2"/>
  <c r="AG24" i="2"/>
  <c r="O25" i="2"/>
  <c r="AG25" i="2"/>
  <c r="O26" i="2"/>
  <c r="AG26" i="2"/>
  <c r="O27" i="2"/>
  <c r="AG27" i="2"/>
  <c r="O28" i="2"/>
  <c r="AG28" i="2"/>
  <c r="O29" i="2"/>
  <c r="AH29" i="2"/>
  <c r="P30" i="2"/>
  <c r="AH30" i="2"/>
  <c r="P31" i="2"/>
  <c r="AH31" i="2"/>
  <c r="P32" i="2"/>
  <c r="AH32" i="2"/>
  <c r="P33" i="2"/>
  <c r="AH33" i="2"/>
  <c r="Q34" i="2"/>
  <c r="AJ34" i="2"/>
  <c r="S35" i="2"/>
  <c r="W36" i="2"/>
  <c r="AC38" i="2"/>
  <c r="O39" i="2"/>
  <c r="AI39" i="2"/>
  <c r="S40" i="2"/>
  <c r="AR40" i="2"/>
  <c r="G40" i="2" s="1"/>
  <c r="AA41" i="2"/>
  <c r="J42" i="2"/>
  <c r="AE42" i="2"/>
  <c r="O43" i="2"/>
  <c r="J45" i="2"/>
  <c r="AJ45" i="2"/>
  <c r="U46" i="2"/>
  <c r="AF47" i="2"/>
  <c r="R48" i="2"/>
  <c r="J49" i="2"/>
  <c r="I49" i="2" s="1"/>
  <c r="AJ49" i="2"/>
  <c r="AC50" i="2"/>
  <c r="V51" i="2"/>
  <c r="N52" i="2"/>
  <c r="AR53" i="2"/>
  <c r="G53" i="2" s="1"/>
  <c r="AH54" i="2"/>
  <c r="AA55" i="2"/>
  <c r="S56" i="2"/>
  <c r="BP3" i="3"/>
  <c r="I40" i="2" l="1"/>
  <c r="Y5" i="2"/>
  <c r="I41" i="2"/>
  <c r="I12" i="2"/>
  <c r="I14" i="2"/>
  <c r="I48" i="2"/>
  <c r="I34" i="2"/>
  <c r="I39" i="2"/>
  <c r="I28" i="2"/>
  <c r="I20" i="2"/>
  <c r="AC3" i="2"/>
  <c r="I7" i="2"/>
  <c r="I31" i="2"/>
  <c r="AL16" i="2"/>
  <c r="AL44" i="2"/>
  <c r="AL8" i="2"/>
  <c r="AL6" i="2"/>
  <c r="Y20" i="2"/>
  <c r="I25" i="2"/>
  <c r="I32" i="2"/>
  <c r="Y16" i="2"/>
  <c r="Y10" i="2"/>
  <c r="I9" i="2"/>
  <c r="AL26" i="2"/>
  <c r="I6" i="2"/>
  <c r="Y9" i="2"/>
  <c r="I42" i="2"/>
  <c r="AL32" i="2"/>
  <c r="I35" i="2"/>
  <c r="AL24" i="2"/>
  <c r="I43" i="2"/>
  <c r="AH3" i="2"/>
  <c r="I44" i="2"/>
  <c r="I52" i="2"/>
  <c r="AL38" i="2"/>
  <c r="AS3" i="2"/>
  <c r="Y18" i="2"/>
  <c r="I13" i="2"/>
  <c r="Y39" i="2"/>
  <c r="K3" i="2"/>
  <c r="Y52" i="2"/>
  <c r="Y29" i="2"/>
  <c r="AL54" i="2"/>
  <c r="Y13" i="2"/>
  <c r="CD4" i="3"/>
  <c r="AS4" i="3"/>
  <c r="AD4" i="3"/>
  <c r="Y28" i="2"/>
  <c r="I54" i="2"/>
  <c r="AL11" i="2"/>
  <c r="L3" i="2"/>
  <c r="AL34" i="2"/>
  <c r="Y31" i="2"/>
  <c r="X3" i="2"/>
  <c r="Y56" i="2"/>
  <c r="Y48" i="2"/>
  <c r="AL31" i="2"/>
  <c r="Y47" i="2"/>
  <c r="AL51" i="2"/>
  <c r="Y45" i="2"/>
  <c r="Y8" i="2"/>
  <c r="T3" i="2"/>
  <c r="R3" i="2"/>
  <c r="U3" i="2"/>
  <c r="AL36" i="2"/>
  <c r="AL13" i="2"/>
  <c r="Y33" i="2"/>
  <c r="AD3" i="2"/>
  <c r="Y27" i="2"/>
  <c r="Y42" i="2"/>
  <c r="AL7" i="2"/>
  <c r="I50" i="2"/>
  <c r="Y17" i="2"/>
  <c r="AL28" i="2"/>
  <c r="AL42" i="2"/>
  <c r="I27" i="2"/>
  <c r="Y40" i="2"/>
  <c r="Y54" i="2"/>
  <c r="Y53" i="2"/>
  <c r="P3" i="2"/>
  <c r="AL4" i="2"/>
  <c r="AA3" i="2"/>
  <c r="AL43" i="2"/>
  <c r="AL46" i="2"/>
  <c r="AJ3" i="2"/>
  <c r="Y15" i="2"/>
  <c r="AL21" i="2"/>
  <c r="V3" i="2"/>
  <c r="AL39" i="2"/>
  <c r="Y26" i="2"/>
  <c r="I46" i="2"/>
  <c r="Y41" i="2"/>
  <c r="AE3" i="2"/>
  <c r="AL18" i="2"/>
  <c r="Y12" i="2"/>
  <c r="BQ5" i="3"/>
  <c r="BT5" i="3"/>
  <c r="BD5" i="3"/>
  <c r="BC5" i="3"/>
  <c r="BS5" i="3"/>
  <c r="AL45" i="2"/>
  <c r="I19" i="2"/>
  <c r="AL50" i="2"/>
  <c r="I53" i="2"/>
  <c r="Y46" i="2"/>
  <c r="AB3" i="2"/>
  <c r="AL19" i="2"/>
  <c r="Y19" i="2"/>
  <c r="Y32" i="2"/>
  <c r="Y11" i="2"/>
  <c r="AI3" i="2"/>
  <c r="AL12" i="2"/>
  <c r="Q3" i="2"/>
  <c r="Y55" i="2"/>
  <c r="AK3" i="2"/>
  <c r="AL37" i="2"/>
  <c r="Y21" i="2"/>
  <c r="AL9" i="2"/>
  <c r="AL23" i="2"/>
  <c r="Y25" i="2"/>
  <c r="AL27" i="2"/>
  <c r="BS4" i="3"/>
  <c r="BC4" i="3"/>
  <c r="BT4" i="3"/>
  <c r="BR4" i="3"/>
  <c r="BQ4" i="3"/>
  <c r="BD4" i="3"/>
  <c r="AL49" i="2"/>
  <c r="AL22" i="2"/>
  <c r="I16" i="2"/>
  <c r="AS5" i="3"/>
  <c r="AD5" i="3"/>
  <c r="CD5" i="3"/>
  <c r="I45" i="2"/>
  <c r="Y51" i="2"/>
  <c r="I55" i="2"/>
  <c r="Y38" i="2"/>
  <c r="AL56" i="2"/>
  <c r="I8" i="2"/>
  <c r="I36" i="2"/>
  <c r="S3" i="2"/>
  <c r="AL29" i="2"/>
  <c r="Y34" i="2"/>
  <c r="AG3" i="2"/>
  <c r="I10" i="2"/>
  <c r="AL25" i="2"/>
  <c r="AF3" i="2"/>
  <c r="Y43" i="2"/>
  <c r="Y24" i="2"/>
  <c r="AL15" i="2"/>
  <c r="AL52" i="2"/>
  <c r="AL33" i="2"/>
  <c r="O3" i="2"/>
  <c r="I4" i="2"/>
  <c r="J3" i="2"/>
  <c r="I23" i="2"/>
  <c r="AL10" i="2"/>
  <c r="AL30" i="2"/>
  <c r="Y50" i="2"/>
  <c r="Y14" i="2"/>
  <c r="Y6" i="2"/>
  <c r="AL5" i="2"/>
  <c r="Y7" i="2"/>
  <c r="BT3" i="3"/>
  <c r="BD3" i="3"/>
  <c r="BS3" i="3"/>
  <c r="BC3" i="3"/>
  <c r="BQ3" i="3"/>
  <c r="Y30" i="2"/>
  <c r="AL48" i="2"/>
  <c r="AL14" i="2"/>
  <c r="W3" i="2"/>
  <c r="I38" i="2"/>
  <c r="I33" i="2"/>
  <c r="I11" i="2"/>
  <c r="Y4" i="2"/>
  <c r="N3" i="2"/>
  <c r="Y23" i="2"/>
  <c r="I56" i="2"/>
  <c r="Y36" i="2"/>
  <c r="Y49" i="2"/>
  <c r="Y35" i="2"/>
  <c r="Y44" i="2"/>
  <c r="AL35" i="2"/>
  <c r="AL55" i="2"/>
  <c r="AL41" i="2"/>
  <c r="AL53" i="2"/>
  <c r="I47" i="2"/>
  <c r="Y22" i="2"/>
  <c r="AL40" i="2"/>
  <c r="I24" i="2"/>
  <c r="AL47" i="2"/>
  <c r="I30" i="2"/>
  <c r="Y37" i="2"/>
  <c r="AL20" i="2"/>
  <c r="AL17" i="2"/>
  <c r="CE5" i="3" l="1"/>
  <c r="A5" i="3" s="1"/>
  <c r="CF5" i="3" s="1"/>
  <c r="CG5" i="3" s="1"/>
  <c r="CE4" i="3"/>
  <c r="A4" i="3" s="1"/>
  <c r="CF4" i="3" s="1"/>
  <c r="CH4" i="3" s="1"/>
  <c r="CE3" i="3"/>
  <c r="A3" i="3" s="1"/>
  <c r="CF3" i="3" s="1"/>
  <c r="I3" i="2"/>
  <c r="AL3" i="2"/>
  <c r="Y3" i="2"/>
  <c r="CH5" i="3" l="1"/>
  <c r="CG4" i="3"/>
  <c r="AT50" i="2"/>
  <c r="AT3" i="2" s="1"/>
  <c r="CG3" i="3"/>
  <c r="CH3" i="3"/>
  <c r="AU50" i="2" l="1"/>
  <c r="AV50" i="2"/>
  <c r="G5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B3" authorId="0" shapeId="0" xr:uid="{00000000-0006-0000-0000-000001000000}">
      <text>
        <r>
          <rPr>
            <sz val="11"/>
            <rFont val="Calibri"/>
            <family val="2"/>
            <charset val="238"/>
          </rPr>
          <t>{$form.identifier}</t>
        </r>
      </text>
    </comment>
    <comment ref="B4" authorId="0" shapeId="0" xr:uid="{00000000-0006-0000-0000-000002000000}">
      <text>
        <r>
          <rPr>
            <sz val="11"/>
            <rFont val="Calibri"/>
            <family val="2"/>
            <charset val="238"/>
          </rPr>
          <t>{$form.name}</t>
        </r>
      </text>
    </comment>
    <comment ref="B5" authorId="0" shapeId="0" xr:uid="{00000000-0006-0000-0000-000003000000}">
      <text>
        <r>
          <rPr>
            <sz val="11"/>
            <rFont val="Calibri"/>
            <family val="2"/>
            <charset val="238"/>
          </rPr>
          <t>{$form.frequency}</t>
        </r>
      </text>
    </comment>
    <comment ref="B6" authorId="0" shapeId="0" xr:uid="{00000000-0006-0000-0000-000004000000}">
      <text>
        <r>
          <rPr>
            <sz val="11"/>
            <rFont val="Calibri"/>
            <family val="2"/>
            <charset val="238"/>
          </rPr>
          <t>{$session.period}</t>
        </r>
      </text>
    </comment>
    <comment ref="B7" authorId="0" shapeId="0" xr:uid="{00000000-0006-0000-0000-000005000000}">
      <text>
        <r>
          <rPr>
            <sz val="11"/>
            <rFont val="Calibri"/>
            <family val="2"/>
            <charset val="238"/>
          </rPr>
          <t>StartYear</t>
        </r>
      </text>
    </comment>
    <comment ref="B8" authorId="0" shapeId="0" xr:uid="{00000000-0006-0000-0000-000006000000}">
      <text>
        <r>
          <rPr>
            <sz val="11"/>
            <rFont val="Calibri"/>
            <family val="2"/>
            <charset val="238"/>
          </rPr>
          <t>EndYear</t>
        </r>
      </text>
    </comment>
    <comment ref="B9" authorId="0" shapeId="0" xr:uid="{00000000-0006-0000-0000-000008000000}">
      <text>
        <r>
          <rPr>
            <sz val="11"/>
            <rFont val="Calibri"/>
            <family val="2"/>
            <charset val="238"/>
          </rPr>
          <t>{$dataentry.duedate}</t>
        </r>
      </text>
    </comment>
    <comment ref="B13" authorId="0" shapeId="0" xr:uid="{00000000-0006-0000-0000-000009000000}">
      <text>
        <r>
          <rPr>
            <sz val="11"/>
            <rFont val="Calibri"/>
            <family val="2"/>
            <charset val="238"/>
          </rPr>
          <t>{$environment.orgname}</t>
        </r>
      </text>
    </comment>
    <comment ref="B14" authorId="0" shapeId="0" xr:uid="{00000000-0006-0000-0000-00000A000000}">
      <text>
        <r>
          <rPr>
            <sz val="11"/>
            <rFont val="Calibri"/>
            <family val="2"/>
            <charset val="238"/>
          </rPr>
          <t>{$environment.orgaddress}</t>
        </r>
      </text>
    </comment>
    <comment ref="B15" authorId="0" shapeId="0" xr:uid="{00000000-0006-0000-0000-00000C000000}">
      <text>
        <r>
          <rPr>
            <sz val="11"/>
            <rFont val="Calibri"/>
            <family val="2"/>
            <charset val="238"/>
          </rPr>
          <t>{$environment.orgcode}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A4" authorId="0" shapeId="0" xr:uid="{8E37D888-5596-42EB-8D31-AEBC508ECC8F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" authorId="0" shapeId="0" xr:uid="{00000000-0006-0000-0100-00000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" authorId="0" shapeId="0" xr:uid="{00000000-0006-0000-0100-00000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" authorId="0" shapeId="0" xr:uid="{00000000-0006-0000-0100-000005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" authorId="0" shapeId="0" xr:uid="{00000000-0006-0000-0100-000006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" authorId="0" shapeId="0" xr:uid="{00000000-0006-0000-0100-000007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" authorId="0" shapeId="0" xr:uid="{00000000-0006-0000-0100-00000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" authorId="0" shapeId="0" xr:uid="{00000000-0006-0000-0100-00000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" authorId="0" shapeId="0" xr:uid="{00000000-0006-0000-0100-00000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" authorId="0" shapeId="0" xr:uid="{00000000-0006-0000-0100-00000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" authorId="0" shapeId="0" xr:uid="{00000000-0006-0000-0100-00000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" authorId="0" shapeId="0" xr:uid="{00000000-0006-0000-0100-00000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6" authorId="0" shapeId="0" xr:uid="{00000000-0006-0000-0100-00000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6" authorId="0" shapeId="0" xr:uid="{00000000-0006-0000-0100-00000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6" authorId="0" shapeId="0" xr:uid="{00000000-0006-0000-0100-00000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6" authorId="0" shapeId="0" xr:uid="{00000000-0006-0000-0100-00001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6" authorId="0" shapeId="0" xr:uid="{00000000-0006-0000-0100-00001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6" authorId="0" shapeId="0" xr:uid="{00000000-0006-0000-0100-00001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7" authorId="0" shapeId="0" xr:uid="{00000000-0006-0000-0100-00001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7" authorId="0" shapeId="0" xr:uid="{00000000-0006-0000-0100-00001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7" authorId="0" shapeId="0" xr:uid="{00000000-0006-0000-0100-00001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7" authorId="0" shapeId="0" xr:uid="{00000000-0006-0000-0100-00001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7" authorId="0" shapeId="0" xr:uid="{00000000-0006-0000-0100-00001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7" authorId="0" shapeId="0" xr:uid="{00000000-0006-0000-0100-00001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8" authorId="0" shapeId="0" xr:uid="{00000000-0006-0000-0100-00001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8" authorId="0" shapeId="0" xr:uid="{00000000-0006-0000-0100-00001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8" authorId="0" shapeId="0" xr:uid="{00000000-0006-0000-0100-00001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8" authorId="0" shapeId="0" xr:uid="{00000000-0006-0000-0100-00001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8" authorId="0" shapeId="0" xr:uid="{00000000-0006-0000-0100-00001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8" authorId="0" shapeId="0" xr:uid="{00000000-0006-0000-0100-00001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9" authorId="0" shapeId="0" xr:uid="{00000000-0006-0000-0100-00001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9" authorId="0" shapeId="0" xr:uid="{00000000-0006-0000-0100-00002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9" authorId="0" shapeId="0" xr:uid="{00000000-0006-0000-0100-00002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9" authorId="0" shapeId="0" xr:uid="{00000000-0006-0000-0100-00002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9" authorId="0" shapeId="0" xr:uid="{00000000-0006-0000-0100-00002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9" authorId="0" shapeId="0" xr:uid="{00000000-0006-0000-0100-00002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0" authorId="0" shapeId="0" xr:uid="{00000000-0006-0000-0100-00002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0" authorId="0" shapeId="0" xr:uid="{00000000-0006-0000-0100-00002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0" authorId="0" shapeId="0" xr:uid="{00000000-0006-0000-0100-00002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0" authorId="0" shapeId="0" xr:uid="{00000000-0006-0000-0100-00002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0" authorId="0" shapeId="0" xr:uid="{00000000-0006-0000-0100-00002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0" authorId="0" shapeId="0" xr:uid="{00000000-0006-0000-0100-00002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1" authorId="0" shapeId="0" xr:uid="{00000000-0006-0000-0100-00002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1" authorId="0" shapeId="0" xr:uid="{00000000-0006-0000-0100-00002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1" authorId="0" shapeId="0" xr:uid="{00000000-0006-0000-0100-00002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1" authorId="0" shapeId="0" xr:uid="{00000000-0006-0000-0100-00002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1" authorId="0" shapeId="0" xr:uid="{00000000-0006-0000-0100-00002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1" authorId="0" shapeId="0" xr:uid="{00000000-0006-0000-0100-00003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2" authorId="0" shapeId="0" xr:uid="{00000000-0006-0000-0100-00003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2" authorId="0" shapeId="0" xr:uid="{00000000-0006-0000-0100-00003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2" authorId="0" shapeId="0" xr:uid="{00000000-0006-0000-0100-00003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2" authorId="0" shapeId="0" xr:uid="{00000000-0006-0000-0100-00003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2" authorId="0" shapeId="0" xr:uid="{00000000-0006-0000-0100-00003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2" authorId="0" shapeId="0" xr:uid="{00000000-0006-0000-0100-00003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3" authorId="0" shapeId="0" xr:uid="{00000000-0006-0000-0100-00003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3" authorId="0" shapeId="0" xr:uid="{00000000-0006-0000-0100-00003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3" authorId="0" shapeId="0" xr:uid="{00000000-0006-0000-0100-00003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3" authorId="0" shapeId="0" xr:uid="{00000000-0006-0000-0100-00003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3" authorId="0" shapeId="0" xr:uid="{00000000-0006-0000-0100-00003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3" authorId="0" shapeId="0" xr:uid="{00000000-0006-0000-0100-00003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4" authorId="0" shapeId="0" xr:uid="{00000000-0006-0000-0100-00003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4" authorId="0" shapeId="0" xr:uid="{00000000-0006-0000-0100-00003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4" authorId="0" shapeId="0" xr:uid="{00000000-0006-0000-0100-00003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4" authorId="0" shapeId="0" xr:uid="{00000000-0006-0000-0100-00004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4" authorId="0" shapeId="0" xr:uid="{00000000-0006-0000-0100-00004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4" authorId="0" shapeId="0" xr:uid="{00000000-0006-0000-0100-00004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5" authorId="0" shapeId="0" xr:uid="{00000000-0006-0000-0100-00004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5" authorId="0" shapeId="0" xr:uid="{00000000-0006-0000-0100-00004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5" authorId="0" shapeId="0" xr:uid="{00000000-0006-0000-0100-00004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5" authorId="0" shapeId="0" xr:uid="{00000000-0006-0000-0100-00004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5" authorId="0" shapeId="0" xr:uid="{00000000-0006-0000-0100-00004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5" authorId="0" shapeId="0" xr:uid="{00000000-0006-0000-0100-00004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6" authorId="0" shapeId="0" xr:uid="{00000000-0006-0000-0100-00004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6" authorId="0" shapeId="0" xr:uid="{00000000-0006-0000-0100-00004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6" authorId="0" shapeId="0" xr:uid="{00000000-0006-0000-0100-00004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6" authorId="0" shapeId="0" xr:uid="{00000000-0006-0000-0100-00004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6" authorId="0" shapeId="0" xr:uid="{00000000-0006-0000-0100-00004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6" authorId="0" shapeId="0" xr:uid="{00000000-0006-0000-0100-00004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7" authorId="0" shapeId="0" xr:uid="{00000000-0006-0000-0100-00004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7" authorId="0" shapeId="0" xr:uid="{00000000-0006-0000-0100-00005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7" authorId="0" shapeId="0" xr:uid="{00000000-0006-0000-0100-00005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7" authorId="0" shapeId="0" xr:uid="{00000000-0006-0000-0100-00005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7" authorId="0" shapeId="0" xr:uid="{00000000-0006-0000-0100-00005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7" authorId="0" shapeId="0" xr:uid="{00000000-0006-0000-0100-00005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8" authorId="0" shapeId="0" xr:uid="{00000000-0006-0000-0100-00005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8" authorId="0" shapeId="0" xr:uid="{00000000-0006-0000-0100-00005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8" authorId="0" shapeId="0" xr:uid="{00000000-0006-0000-0100-00005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8" authorId="0" shapeId="0" xr:uid="{00000000-0006-0000-0100-00005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8" authorId="0" shapeId="0" xr:uid="{00000000-0006-0000-0100-00005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8" authorId="0" shapeId="0" xr:uid="{00000000-0006-0000-0100-00005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9" authorId="0" shapeId="0" xr:uid="{00000000-0006-0000-0100-00005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9" authorId="0" shapeId="0" xr:uid="{00000000-0006-0000-0100-00005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9" authorId="0" shapeId="0" xr:uid="{00000000-0006-0000-0100-00005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9" authorId="0" shapeId="0" xr:uid="{00000000-0006-0000-0100-00005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9" authorId="0" shapeId="0" xr:uid="{00000000-0006-0000-0100-00005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9" authorId="0" shapeId="0" xr:uid="{00000000-0006-0000-0100-00006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0" authorId="0" shapeId="0" xr:uid="{00000000-0006-0000-0100-00006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0" authorId="0" shapeId="0" xr:uid="{00000000-0006-0000-0100-00006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0" authorId="0" shapeId="0" xr:uid="{00000000-0006-0000-0100-00006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0" authorId="0" shapeId="0" xr:uid="{00000000-0006-0000-0100-00006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0" authorId="0" shapeId="0" xr:uid="{00000000-0006-0000-0100-00006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0" authorId="0" shapeId="0" xr:uid="{00000000-0006-0000-0100-00006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1" authorId="0" shapeId="0" xr:uid="{00000000-0006-0000-0100-00006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1" authorId="0" shapeId="0" xr:uid="{00000000-0006-0000-0100-00006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1" authorId="0" shapeId="0" xr:uid="{00000000-0006-0000-0100-00006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1" authorId="0" shapeId="0" xr:uid="{00000000-0006-0000-0100-00006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1" authorId="0" shapeId="0" xr:uid="{00000000-0006-0000-0100-00006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1" authorId="0" shapeId="0" xr:uid="{00000000-0006-0000-0100-00006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2" authorId="0" shapeId="0" xr:uid="{00000000-0006-0000-0100-00006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2" authorId="0" shapeId="0" xr:uid="{00000000-0006-0000-0100-00006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2" authorId="0" shapeId="0" xr:uid="{00000000-0006-0000-0100-00006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2" authorId="0" shapeId="0" xr:uid="{00000000-0006-0000-0100-00007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2" authorId="0" shapeId="0" xr:uid="{00000000-0006-0000-0100-00007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2" authorId="0" shapeId="0" xr:uid="{00000000-0006-0000-0100-00007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3" authorId="0" shapeId="0" xr:uid="{00000000-0006-0000-0100-00007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3" authorId="0" shapeId="0" xr:uid="{00000000-0006-0000-0100-00007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3" authorId="0" shapeId="0" xr:uid="{00000000-0006-0000-0100-00007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3" authorId="0" shapeId="0" xr:uid="{00000000-0006-0000-0100-00007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3" authorId="0" shapeId="0" xr:uid="{00000000-0006-0000-0100-00007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3" authorId="0" shapeId="0" xr:uid="{00000000-0006-0000-0100-00007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4" authorId="0" shapeId="0" xr:uid="{00000000-0006-0000-0100-00007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4" authorId="0" shapeId="0" xr:uid="{00000000-0006-0000-0100-00007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4" authorId="0" shapeId="0" xr:uid="{00000000-0006-0000-0100-00007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4" authorId="0" shapeId="0" xr:uid="{00000000-0006-0000-0100-00007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4" authorId="0" shapeId="0" xr:uid="{00000000-0006-0000-0100-00007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4" authorId="0" shapeId="0" xr:uid="{00000000-0006-0000-0100-00007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5" authorId="0" shapeId="0" xr:uid="{00000000-0006-0000-0100-00007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5" authorId="0" shapeId="0" xr:uid="{00000000-0006-0000-0100-00008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5" authorId="0" shapeId="0" xr:uid="{00000000-0006-0000-0100-00008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5" authorId="0" shapeId="0" xr:uid="{00000000-0006-0000-0100-00008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5" authorId="0" shapeId="0" xr:uid="{00000000-0006-0000-0100-00008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5" authorId="0" shapeId="0" xr:uid="{00000000-0006-0000-0100-00008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6" authorId="0" shapeId="0" xr:uid="{00000000-0006-0000-0100-00008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6" authorId="0" shapeId="0" xr:uid="{00000000-0006-0000-0100-00008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6" authorId="0" shapeId="0" xr:uid="{00000000-0006-0000-0100-00008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6" authorId="0" shapeId="0" xr:uid="{00000000-0006-0000-0100-00008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6" authorId="0" shapeId="0" xr:uid="{00000000-0006-0000-0100-00008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6" authorId="0" shapeId="0" xr:uid="{00000000-0006-0000-0100-00008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7" authorId="0" shapeId="0" xr:uid="{00000000-0006-0000-0100-00008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7" authorId="0" shapeId="0" xr:uid="{00000000-0006-0000-0100-00008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7" authorId="0" shapeId="0" xr:uid="{00000000-0006-0000-0100-00008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7" authorId="0" shapeId="0" xr:uid="{00000000-0006-0000-0100-00008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7" authorId="0" shapeId="0" xr:uid="{00000000-0006-0000-0100-00008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7" authorId="0" shapeId="0" xr:uid="{00000000-0006-0000-0100-00009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8" authorId="0" shapeId="0" xr:uid="{00000000-0006-0000-0100-00009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8" authorId="0" shapeId="0" xr:uid="{00000000-0006-0000-0100-00009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8" authorId="0" shapeId="0" xr:uid="{00000000-0006-0000-0100-00009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8" authorId="0" shapeId="0" xr:uid="{00000000-0006-0000-0100-00009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8" authorId="0" shapeId="0" xr:uid="{00000000-0006-0000-0100-00009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8" authorId="0" shapeId="0" xr:uid="{00000000-0006-0000-0100-00009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9" authorId="0" shapeId="0" xr:uid="{00000000-0006-0000-0100-00009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9" authorId="0" shapeId="0" xr:uid="{00000000-0006-0000-0100-00009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9" authorId="0" shapeId="0" xr:uid="{00000000-0006-0000-0100-00009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9" authorId="0" shapeId="0" xr:uid="{00000000-0006-0000-0100-00009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9" authorId="0" shapeId="0" xr:uid="{00000000-0006-0000-0100-00009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9" authorId="0" shapeId="0" xr:uid="{00000000-0006-0000-0100-00009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0" authorId="0" shapeId="0" xr:uid="{00000000-0006-0000-0100-00009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0" authorId="0" shapeId="0" xr:uid="{00000000-0006-0000-0100-00009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0" authorId="0" shapeId="0" xr:uid="{00000000-0006-0000-0100-00009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0" authorId="0" shapeId="0" xr:uid="{00000000-0006-0000-0100-0000A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0" authorId="0" shapeId="0" xr:uid="{00000000-0006-0000-0100-0000A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0" authorId="0" shapeId="0" xr:uid="{00000000-0006-0000-0100-0000A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1" authorId="0" shapeId="0" xr:uid="{00000000-0006-0000-0100-0000A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1" authorId="0" shapeId="0" xr:uid="{00000000-0006-0000-0100-0000A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1" authorId="0" shapeId="0" xr:uid="{00000000-0006-0000-0100-0000A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1" authorId="0" shapeId="0" xr:uid="{00000000-0006-0000-0100-0000A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1" authorId="0" shapeId="0" xr:uid="{00000000-0006-0000-0100-0000A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1" authorId="0" shapeId="0" xr:uid="{00000000-0006-0000-0100-0000A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2" authorId="0" shapeId="0" xr:uid="{00000000-0006-0000-0100-0000A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2" authorId="0" shapeId="0" xr:uid="{00000000-0006-0000-0100-0000A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2" authorId="0" shapeId="0" xr:uid="{00000000-0006-0000-0100-0000A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2" authorId="0" shapeId="0" xr:uid="{00000000-0006-0000-0100-0000A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2" authorId="0" shapeId="0" xr:uid="{00000000-0006-0000-0100-0000A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2" authorId="0" shapeId="0" xr:uid="{00000000-0006-0000-0100-0000A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3" authorId="0" shapeId="0" xr:uid="{00000000-0006-0000-0100-0000A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3" authorId="0" shapeId="0" xr:uid="{00000000-0006-0000-0100-0000B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3" authorId="0" shapeId="0" xr:uid="{00000000-0006-0000-0100-0000B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3" authorId="0" shapeId="0" xr:uid="{00000000-0006-0000-0100-0000B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3" authorId="0" shapeId="0" xr:uid="{00000000-0006-0000-0100-0000B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3" authorId="0" shapeId="0" xr:uid="{00000000-0006-0000-0100-0000B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4" authorId="0" shapeId="0" xr:uid="{00000000-0006-0000-0100-0000B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4" authorId="0" shapeId="0" xr:uid="{00000000-0006-0000-0100-0000B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4" authorId="0" shapeId="0" xr:uid="{00000000-0006-0000-0100-0000B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4" authorId="0" shapeId="0" xr:uid="{00000000-0006-0000-0100-0000B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4" authorId="0" shapeId="0" xr:uid="{00000000-0006-0000-0100-0000B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4" authorId="0" shapeId="0" xr:uid="{00000000-0006-0000-0100-0000B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5" authorId="0" shapeId="0" xr:uid="{00000000-0006-0000-0100-0000B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5" authorId="0" shapeId="0" xr:uid="{00000000-0006-0000-0100-0000B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5" authorId="0" shapeId="0" xr:uid="{00000000-0006-0000-0100-0000B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5" authorId="0" shapeId="0" xr:uid="{00000000-0006-0000-0100-0000B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5" authorId="0" shapeId="0" xr:uid="{00000000-0006-0000-0100-0000B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5" authorId="0" shapeId="0" xr:uid="{00000000-0006-0000-0100-0000C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6" authorId="0" shapeId="0" xr:uid="{00000000-0006-0000-0100-0000C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6" authorId="0" shapeId="0" xr:uid="{00000000-0006-0000-0100-0000C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6" authorId="0" shapeId="0" xr:uid="{00000000-0006-0000-0100-0000C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6" authorId="0" shapeId="0" xr:uid="{00000000-0006-0000-0100-0000C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6" authorId="0" shapeId="0" xr:uid="{00000000-0006-0000-0100-0000C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6" authorId="0" shapeId="0" xr:uid="{00000000-0006-0000-0100-0000C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7" authorId="0" shapeId="0" xr:uid="{00000000-0006-0000-0100-0000C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7" authorId="0" shapeId="0" xr:uid="{00000000-0006-0000-0100-0000C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7" authorId="0" shapeId="0" xr:uid="{00000000-0006-0000-0100-0000C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7" authorId="0" shapeId="0" xr:uid="{00000000-0006-0000-0100-0000C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7" authorId="0" shapeId="0" xr:uid="{00000000-0006-0000-0100-0000C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7" authorId="0" shapeId="0" xr:uid="{00000000-0006-0000-0100-0000C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8" authorId="0" shapeId="0" xr:uid="{00000000-0006-0000-0100-0000C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8" authorId="0" shapeId="0" xr:uid="{00000000-0006-0000-0100-0000C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8" authorId="0" shapeId="0" xr:uid="{00000000-0006-0000-0100-0000C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8" authorId="0" shapeId="0" xr:uid="{00000000-0006-0000-0100-0000D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8" authorId="0" shapeId="0" xr:uid="{00000000-0006-0000-0100-0000D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8" authorId="0" shapeId="0" xr:uid="{00000000-0006-0000-0100-0000D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9" authorId="0" shapeId="0" xr:uid="{00000000-0006-0000-0100-0000D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9" authorId="0" shapeId="0" xr:uid="{00000000-0006-0000-0100-0000D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9" authorId="0" shapeId="0" xr:uid="{00000000-0006-0000-0100-0000D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9" authorId="0" shapeId="0" xr:uid="{00000000-0006-0000-0100-0000D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9" authorId="0" shapeId="0" xr:uid="{00000000-0006-0000-0100-0000D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9" authorId="0" shapeId="0" xr:uid="{00000000-0006-0000-0100-0000D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0" authorId="0" shapeId="0" xr:uid="{00000000-0006-0000-0100-0000D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0" authorId="0" shapeId="0" xr:uid="{00000000-0006-0000-0100-0000D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0" authorId="0" shapeId="0" xr:uid="{00000000-0006-0000-0100-0000D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0" authorId="0" shapeId="0" xr:uid="{00000000-0006-0000-0100-0000D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0" authorId="0" shapeId="0" xr:uid="{00000000-0006-0000-0100-0000D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0" authorId="0" shapeId="0" xr:uid="{00000000-0006-0000-0100-0000D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1" authorId="0" shapeId="0" xr:uid="{00000000-0006-0000-0100-0000D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1" authorId="0" shapeId="0" xr:uid="{00000000-0006-0000-0100-0000E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1" authorId="0" shapeId="0" xr:uid="{00000000-0006-0000-0100-0000E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1" authorId="0" shapeId="0" xr:uid="{00000000-0006-0000-0100-0000E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1" authorId="0" shapeId="0" xr:uid="{00000000-0006-0000-0100-0000E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1" authorId="0" shapeId="0" xr:uid="{00000000-0006-0000-0100-0000E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2" authorId="0" shapeId="0" xr:uid="{00000000-0006-0000-0100-0000E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2" authorId="0" shapeId="0" xr:uid="{00000000-0006-0000-0100-0000E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2" authorId="0" shapeId="0" xr:uid="{00000000-0006-0000-0100-0000E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2" authorId="0" shapeId="0" xr:uid="{00000000-0006-0000-0100-0000E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2" authorId="0" shapeId="0" xr:uid="{00000000-0006-0000-0100-0000E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2" authorId="0" shapeId="0" xr:uid="{00000000-0006-0000-0100-0000E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3" authorId="0" shapeId="0" xr:uid="{00000000-0006-0000-0100-0000E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3" authorId="0" shapeId="0" xr:uid="{00000000-0006-0000-0100-0000E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3" authorId="0" shapeId="0" xr:uid="{00000000-0006-0000-0100-0000E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3" authorId="0" shapeId="0" xr:uid="{00000000-0006-0000-0100-0000E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3" authorId="0" shapeId="0" xr:uid="{00000000-0006-0000-0100-0000E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3" authorId="0" shapeId="0" xr:uid="{00000000-0006-0000-0100-0000F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4" authorId="0" shapeId="0" xr:uid="{00000000-0006-0000-0100-0000F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4" authorId="0" shapeId="0" xr:uid="{00000000-0006-0000-0100-0000F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4" authorId="0" shapeId="0" xr:uid="{00000000-0006-0000-0100-0000F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4" authorId="0" shapeId="0" xr:uid="{00000000-0006-0000-0100-0000F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4" authorId="0" shapeId="0" xr:uid="{00000000-0006-0000-0100-0000F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4" authorId="0" shapeId="0" xr:uid="{00000000-0006-0000-0100-0000F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5" authorId="0" shapeId="0" xr:uid="{00000000-0006-0000-0100-0000F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5" authorId="0" shapeId="0" xr:uid="{00000000-0006-0000-0100-0000F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5" authorId="0" shapeId="0" xr:uid="{00000000-0006-0000-0100-0000F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5" authorId="0" shapeId="0" xr:uid="{00000000-0006-0000-0100-0000F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5" authorId="0" shapeId="0" xr:uid="{00000000-0006-0000-0100-0000F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5" authorId="0" shapeId="0" xr:uid="{00000000-0006-0000-0100-0000F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6" authorId="0" shapeId="0" xr:uid="{00000000-0006-0000-0100-0000F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6" authorId="0" shapeId="0" xr:uid="{00000000-0006-0000-0100-0000F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6" authorId="0" shapeId="0" xr:uid="{00000000-0006-0000-0100-0000F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6" authorId="0" shapeId="0" xr:uid="{00000000-0006-0000-0100-000000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6" authorId="0" shapeId="0" xr:uid="{00000000-0006-0000-0100-000001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6" authorId="0" shapeId="0" xr:uid="{00000000-0006-0000-0100-000002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7" authorId="0" shapeId="0" xr:uid="{00000000-0006-0000-0100-000003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7" authorId="0" shapeId="0" xr:uid="{00000000-0006-0000-0100-000004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7" authorId="0" shapeId="0" xr:uid="{00000000-0006-0000-0100-000005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7" authorId="0" shapeId="0" xr:uid="{00000000-0006-0000-0100-000006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7" authorId="0" shapeId="0" xr:uid="{00000000-0006-0000-0100-000007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7" authorId="0" shapeId="0" xr:uid="{00000000-0006-0000-0100-000008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8" authorId="0" shapeId="0" xr:uid="{00000000-0006-0000-0100-000009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8" authorId="0" shapeId="0" xr:uid="{00000000-0006-0000-0100-00000A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8" authorId="0" shapeId="0" xr:uid="{00000000-0006-0000-0100-00000B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8" authorId="0" shapeId="0" xr:uid="{00000000-0006-0000-0100-00000C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8" authorId="0" shapeId="0" xr:uid="{00000000-0006-0000-0100-00000D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8" authorId="0" shapeId="0" xr:uid="{00000000-0006-0000-0100-00000E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9" authorId="0" shapeId="0" xr:uid="{00000000-0006-0000-0100-00000F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9" authorId="0" shapeId="0" xr:uid="{00000000-0006-0000-0100-000010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9" authorId="0" shapeId="0" xr:uid="{00000000-0006-0000-0100-000011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9" authorId="0" shapeId="0" xr:uid="{00000000-0006-0000-0100-000012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9" authorId="0" shapeId="0" xr:uid="{00000000-0006-0000-0100-000013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9" authorId="0" shapeId="0" xr:uid="{00000000-0006-0000-0100-000014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0" authorId="0" shapeId="0" xr:uid="{00000000-0006-0000-0100-000015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0" authorId="0" shapeId="0" xr:uid="{00000000-0006-0000-0100-000016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0" authorId="0" shapeId="0" xr:uid="{00000000-0006-0000-0100-000017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0" authorId="0" shapeId="0" xr:uid="{00000000-0006-0000-0100-000018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0" authorId="0" shapeId="0" xr:uid="{00000000-0006-0000-0100-000019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0" authorId="0" shapeId="0" xr:uid="{00000000-0006-0000-0100-00001A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1" authorId="0" shapeId="0" xr:uid="{00000000-0006-0000-0100-00001B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1" authorId="0" shapeId="0" xr:uid="{00000000-0006-0000-0100-00001C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1" authorId="0" shapeId="0" xr:uid="{00000000-0006-0000-0100-00001D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1" authorId="0" shapeId="0" xr:uid="{00000000-0006-0000-0100-00001E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1" authorId="0" shapeId="0" xr:uid="{00000000-0006-0000-0100-00001F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1" authorId="0" shapeId="0" xr:uid="{00000000-0006-0000-0100-000020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2" authorId="0" shapeId="0" xr:uid="{00000000-0006-0000-0100-000021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2" authorId="0" shapeId="0" xr:uid="{00000000-0006-0000-0100-000022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2" authorId="0" shapeId="0" xr:uid="{00000000-0006-0000-0100-000023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2" authorId="0" shapeId="0" xr:uid="{00000000-0006-0000-0100-000024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2" authorId="0" shapeId="0" xr:uid="{00000000-0006-0000-0100-000025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2" authorId="0" shapeId="0" xr:uid="{00000000-0006-0000-0100-000026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3" authorId="0" shapeId="0" xr:uid="{00000000-0006-0000-0100-000027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3" authorId="0" shapeId="0" xr:uid="{00000000-0006-0000-0100-000028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3" authorId="0" shapeId="0" xr:uid="{00000000-0006-0000-0100-000029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3" authorId="0" shapeId="0" xr:uid="{00000000-0006-0000-0100-00002A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3" authorId="0" shapeId="0" xr:uid="{00000000-0006-0000-0100-00002B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3" authorId="0" shapeId="0" xr:uid="{00000000-0006-0000-0100-00002C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4" authorId="0" shapeId="0" xr:uid="{00000000-0006-0000-0100-00002D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4" authorId="0" shapeId="0" xr:uid="{00000000-0006-0000-0100-00002E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4" authorId="0" shapeId="0" xr:uid="{00000000-0006-0000-0100-00002F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4" authorId="0" shapeId="0" xr:uid="{00000000-0006-0000-0100-000030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4" authorId="0" shapeId="0" xr:uid="{00000000-0006-0000-0100-000031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4" authorId="0" shapeId="0" xr:uid="{00000000-0006-0000-0100-000032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5" authorId="0" shapeId="0" xr:uid="{00000000-0006-0000-0100-000033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5" authorId="0" shapeId="0" xr:uid="{00000000-0006-0000-0100-000034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5" authorId="0" shapeId="0" xr:uid="{00000000-0006-0000-0100-000035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5" authorId="0" shapeId="0" xr:uid="{00000000-0006-0000-0100-000036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5" authorId="0" shapeId="0" xr:uid="{00000000-0006-0000-0100-000037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5" authorId="0" shapeId="0" xr:uid="{00000000-0006-0000-0100-000038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6" authorId="0" shapeId="0" xr:uid="{00000000-0006-0000-0100-000039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6" authorId="0" shapeId="0" xr:uid="{00000000-0006-0000-0100-00003A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6" authorId="0" shapeId="0" xr:uid="{00000000-0006-0000-0100-00003B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6" authorId="0" shapeId="0" xr:uid="{00000000-0006-0000-0100-00003C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6" authorId="0" shapeId="0" xr:uid="{00000000-0006-0000-0100-00003D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6" authorId="0" shapeId="0" xr:uid="{00000000-0006-0000-0100-00003E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B3" authorId="0" shapeId="0" xr:uid="{00000000-0006-0000-0200-00000100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3" authorId="0" shapeId="0" xr:uid="{00000000-0006-0000-0200-00003600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3" authorId="0" shapeId="0" xr:uid="{00000000-0006-0000-0200-00000200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3" authorId="0" shapeId="0" xr:uid="{00000000-0006-0000-0200-00000300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3" authorId="0" shapeId="0" xr:uid="{00000000-0006-0000-0200-00000400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3" authorId="0" shapeId="0" xr:uid="{00000000-0006-0000-0200-00000500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3" authorId="0" shapeId="0" xr:uid="{00000000-0006-0000-0200-00000700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3" authorId="0" shapeId="0" xr:uid="{00000000-0006-0000-0200-00000800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3" authorId="0" shapeId="0" xr:uid="{00000000-0006-0000-0200-00000900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3" authorId="0" shapeId="0" xr:uid="{00000000-0006-0000-0200-00000A00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3" authorId="0" shapeId="0" xr:uid="{00000000-0006-0000-0200-00000B00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3" authorId="0" shapeId="0" xr:uid="{00000000-0006-0000-0200-00000C000000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3" authorId="0" shapeId="0" xr:uid="{00000000-0006-0000-0200-00000D00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3" authorId="0" shapeId="0" xr:uid="{00000000-0006-0000-0200-00000E00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3" authorId="0" shapeId="0" xr:uid="{00000000-0006-0000-0200-00000F00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3" authorId="0" shapeId="0" xr:uid="{00000000-0006-0000-0200-000010000000}">
      <text>
        <r>
          <rPr>
            <sz val="11"/>
            <rFont val="Calibri"/>
            <family val="2"/>
            <charset val="238"/>
          </rPr>
          <t>IV_F:HDUtem1</t>
        </r>
      </text>
    </comment>
    <comment ref="S3" authorId="0" shapeId="0" xr:uid="{00000000-0006-0000-0200-00001100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T3" authorId="0" shapeId="0" xr:uid="{00000000-0006-0000-0200-000012000000}">
      <text>
        <r>
          <rPr>
            <sz val="11"/>
            <rFont val="Calibri"/>
            <family val="2"/>
            <charset val="238"/>
          </rPr>
          <t>IV_F:KFHUtem1</t>
        </r>
      </text>
    </comment>
    <comment ref="U3" authorId="0" shapeId="0" xr:uid="{00000000-0006-0000-0200-000013000000}">
      <text>
        <r>
          <rPr>
            <sz val="11"/>
            <rFont val="Calibri"/>
            <family val="2"/>
            <charset val="238"/>
          </rPr>
          <t>IV_F:Egyeb_SajatUtem1</t>
        </r>
      </text>
    </comment>
    <comment ref="V3" authorId="0" shapeId="0" xr:uid="{00000000-0006-0000-0200-000014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W3" authorId="0" shapeId="0" xr:uid="{00000000-0006-0000-0200-000015000000}">
      <text>
        <r>
          <rPr>
            <sz val="11"/>
            <rFont val="Calibri"/>
            <family val="2"/>
            <charset val="238"/>
          </rPr>
          <t>IV_F:EM_Melleklet1_Utem1</t>
        </r>
      </text>
    </comment>
    <comment ref="X3" authorId="0" shapeId="0" xr:uid="{00000000-0006-0000-0200-000016000000}">
      <text>
        <r>
          <rPr>
            <sz val="11"/>
            <rFont val="Calibri"/>
            <family val="2"/>
            <charset val="238"/>
          </rPr>
          <t>IV_F:EgyebAllamiUtem1</t>
        </r>
      </text>
    </comment>
    <comment ref="Y3" authorId="0" shapeId="0" xr:uid="{00000000-0006-0000-0200-000017000000}">
      <text>
        <r>
          <rPr>
            <sz val="11"/>
            <rFont val="Calibri"/>
            <family val="2"/>
            <charset val="238"/>
          </rPr>
          <t>IV_F:OnkormanyzatiUtem1</t>
        </r>
      </text>
    </comment>
    <comment ref="Z3" authorId="0" shapeId="0" xr:uid="{00000000-0006-0000-0200-000018000000}">
      <text>
        <r>
          <rPr>
            <sz val="11"/>
            <rFont val="Calibri"/>
            <family val="2"/>
            <charset val="238"/>
          </rPr>
          <t>IV_F:EUUtem1</t>
        </r>
      </text>
    </comment>
    <comment ref="AA3" authorId="0" shapeId="0" xr:uid="{00000000-0006-0000-0200-000019000000}">
      <text>
        <r>
          <rPr>
            <sz val="11"/>
            <rFont val="Calibri"/>
            <family val="2"/>
            <charset val="238"/>
          </rPr>
          <t>IV_F:EgyebUtem1</t>
        </r>
      </text>
    </comment>
    <comment ref="AB3" authorId="0" shapeId="0" xr:uid="{00000000-0006-0000-0200-00001A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3" authorId="0" shapeId="0" xr:uid="{00000000-0006-0000-0200-00001B00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3" authorId="0" shapeId="0" xr:uid="{00000000-0006-0000-0200-00001C00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3" authorId="0" shapeId="0" xr:uid="{00000000-0006-0000-0200-00001D00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3" authorId="0" shapeId="0" xr:uid="{00000000-0006-0000-0200-00001E00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3" authorId="0" shapeId="0" xr:uid="{00000000-0006-0000-0200-00001F00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3" authorId="0" shapeId="0" xr:uid="{00000000-0006-0000-0200-00002000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3" authorId="0" shapeId="0" xr:uid="{00000000-0006-0000-0200-00002100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3" authorId="0" shapeId="0" xr:uid="{00000000-0006-0000-0200-00002200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3" authorId="0" shapeId="0" xr:uid="{00000000-0006-0000-0200-00002300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3" authorId="0" shapeId="0" xr:uid="{00000000-0006-0000-0200-00002400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3" authorId="0" shapeId="0" xr:uid="{00000000-0006-0000-0200-00002500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3" authorId="0" shapeId="0" xr:uid="{00000000-0006-0000-0200-00002600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3" authorId="0" shapeId="0" xr:uid="{00000000-0006-0000-0200-00002700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3" authorId="0" shapeId="0" xr:uid="{00000000-0006-0000-0200-00002800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3" authorId="0" shapeId="0" xr:uid="{00000000-0006-0000-0200-00002900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3" authorId="0" shapeId="0" xr:uid="{00000000-0006-0000-0200-00002A00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3" authorId="0" shapeId="0" xr:uid="{00000000-0006-0000-0200-00000600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3" authorId="0" shapeId="0" xr:uid="{0EABC398-7276-448D-876F-73DBA5FAFB6B}">
      <text>
        <r>
          <rPr>
            <sz val="11"/>
            <rFont val="Calibri"/>
            <family val="2"/>
            <charset val="238"/>
          </rPr>
          <t>IV_F:ISA</t>
        </r>
      </text>
    </comment>
    <comment ref="B4" authorId="0" shapeId="0" xr:uid="{1D1E45C4-6836-496A-B20C-6E9EBCF66DBC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4" authorId="0" shapeId="0" xr:uid="{C8C7C54B-F48D-456C-81F2-A9279E67553B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4" authorId="0" shapeId="0" xr:uid="{20E854C1-733E-4A40-AD7B-CF8DBC116146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4" authorId="0" shapeId="0" xr:uid="{D30D47B0-E8E6-482F-B036-911CDE097336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4" authorId="0" shapeId="0" xr:uid="{604DD268-1604-4D36-8AD8-70385379F47B}">
      <text>
        <r>
          <rPr>
            <sz val="11"/>
            <rFont val="Calibri"/>
            <family val="2"/>
            <charset val="238"/>
          </rPr>
          <t>IV_F:VKR_Kod</t>
        </r>
      </text>
    </comment>
    <comment ref="G4" authorId="0" shapeId="0" xr:uid="{2AF5380B-D5DF-4683-923D-AE370DA57D03}">
      <text>
        <r>
          <rPr>
            <sz val="11"/>
            <rFont val="Calibri"/>
            <family val="2"/>
            <charset val="238"/>
          </rPr>
          <t>IV_F:VKR_Nev</t>
        </r>
      </text>
    </comment>
    <comment ref="H4" authorId="0" shapeId="0" xr:uid="{E2D04DA7-525C-4FA9-B8FC-BE59CF1BC4C9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4" authorId="0" shapeId="0" xr:uid="{BE7A7EC6-E510-41DD-B41F-9F148E593503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4" authorId="0" shapeId="0" xr:uid="{42C0FE9F-81DC-4D2C-86F9-DFB072B45D6C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4" authorId="0" shapeId="0" xr:uid="{3103308A-E44F-41EC-8D74-897FE1DB2D66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4" authorId="0" shapeId="0" xr:uid="{46E41206-8505-4CF2-97BC-85D42FF4E68E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4" authorId="0" shapeId="0" xr:uid="{FA7AC584-4460-479D-94E7-0E04E161BDAA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4" authorId="0" shapeId="0" xr:uid="{F5F16D55-9BF1-49F8-88D8-EF25E92E02A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4" authorId="0" shapeId="0" xr:uid="{95C3A196-F497-4689-B876-3D15F9BD007C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4" authorId="0" shapeId="0" xr:uid="{230130FD-0329-4CAE-8779-D6B1C7C03B8F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4" authorId="0" shapeId="0" xr:uid="{3E67329D-DB94-4D77-84EC-CCE77B0FA74E}">
      <text>
        <r>
          <rPr>
            <sz val="11"/>
            <rFont val="Calibri"/>
            <family val="2"/>
            <charset val="238"/>
          </rPr>
          <t>IV_F:HDUtem1</t>
        </r>
      </text>
    </comment>
    <comment ref="S4" authorId="0" shapeId="0" xr:uid="{49DAB923-8D06-4B16-B621-DBFAEBE50C01}">
      <text>
        <r>
          <rPr>
            <sz val="11"/>
            <rFont val="Calibri"/>
            <family val="2"/>
            <charset val="238"/>
          </rPr>
          <t>IV_F:ECSUtem1</t>
        </r>
      </text>
    </comment>
    <comment ref="T4" authorId="0" shapeId="0" xr:uid="{C742403D-0AA9-4C80-ACFE-3823FA8E201B}">
      <text>
        <r>
          <rPr>
            <sz val="11"/>
            <rFont val="Calibri"/>
            <family val="2"/>
            <charset val="238"/>
          </rPr>
          <t>IV_F:KFHUtem1</t>
        </r>
      </text>
    </comment>
    <comment ref="U4" authorId="0" shapeId="0" xr:uid="{BC356CA5-F863-45F2-A48C-D7813124FBAB}">
      <text>
        <r>
          <rPr>
            <sz val="11"/>
            <rFont val="Calibri"/>
            <family val="2"/>
            <charset val="238"/>
          </rPr>
          <t>IV_F:Egyeb_SajatUtem1</t>
        </r>
      </text>
    </comment>
    <comment ref="V4" authorId="0" shapeId="0" xr:uid="{66D8F012-7B62-407E-9A3E-7E687C77DB98}">
      <text>
        <r>
          <rPr>
            <sz val="11"/>
            <rFont val="Calibri"/>
            <family val="2"/>
            <charset val="238"/>
          </rPr>
          <t>IV_F:DijUtem1</t>
        </r>
      </text>
    </comment>
    <comment ref="W4" authorId="0" shapeId="0" xr:uid="{4E648247-D167-4CAF-BCDF-525FBD3C0DEA}">
      <text>
        <r>
          <rPr>
            <sz val="11"/>
            <rFont val="Calibri"/>
            <family val="2"/>
            <charset val="238"/>
          </rPr>
          <t>IV_F:EM_Melleklet1_Utem1</t>
        </r>
      </text>
    </comment>
    <comment ref="X4" authorId="0" shapeId="0" xr:uid="{9A81AB26-8F86-422C-A116-60092A1715F6}">
      <text>
        <r>
          <rPr>
            <sz val="11"/>
            <rFont val="Calibri"/>
            <family val="2"/>
            <charset val="238"/>
          </rPr>
          <t>IV_F:EgyebAllamiUtem1</t>
        </r>
      </text>
    </comment>
    <comment ref="Y4" authorId="0" shapeId="0" xr:uid="{A43C67BE-7234-49DB-B0D0-4387D637378C}">
      <text>
        <r>
          <rPr>
            <sz val="11"/>
            <rFont val="Calibri"/>
            <family val="2"/>
            <charset val="238"/>
          </rPr>
          <t>IV_F:OnkormanyzatiUtem1</t>
        </r>
      </text>
    </comment>
    <comment ref="Z4" authorId="0" shapeId="0" xr:uid="{9D6CFCCF-75D6-4D51-9686-A6C07406533D}">
      <text>
        <r>
          <rPr>
            <sz val="11"/>
            <rFont val="Calibri"/>
            <family val="2"/>
            <charset val="238"/>
          </rPr>
          <t>IV_F:EUUtem1</t>
        </r>
      </text>
    </comment>
    <comment ref="AA4" authorId="0" shapeId="0" xr:uid="{870ED94B-233E-4B14-A5ED-8F381711ED9C}">
      <text>
        <r>
          <rPr>
            <sz val="11"/>
            <rFont val="Calibri"/>
            <family val="2"/>
            <charset val="238"/>
          </rPr>
          <t>IV_F:EgyebUtem1</t>
        </r>
      </text>
    </comment>
    <comment ref="AB4" authorId="0" shapeId="0" xr:uid="{2579336A-5EEC-437D-9E20-17B9E56EB1F6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4" authorId="0" shapeId="0" xr:uid="{6E5EEC54-C325-4054-9D08-16B196A7F47D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4" authorId="0" shapeId="0" xr:uid="{720B0C03-0A54-4442-AC8D-6EB1465C0BA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4" authorId="0" shapeId="0" xr:uid="{370B5D96-2DE9-4AA4-AA89-6ED0F2F7390A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4" authorId="0" shapeId="0" xr:uid="{A2773143-EB49-453D-9161-710245C5BB0D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4" authorId="0" shapeId="0" xr:uid="{75CA776A-54D4-4BB8-8B36-2CB67D3E73C1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4" authorId="0" shapeId="0" xr:uid="{80AEDA64-8460-4BF7-B7B2-E18BC70B9A99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4" authorId="0" shapeId="0" xr:uid="{EC34ADE8-A905-4D96-92B3-0CEDA7D87D41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4" authorId="0" shapeId="0" xr:uid="{E720D55B-8EF4-4B08-84AA-35FD20B7CAE5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4" authorId="0" shapeId="0" xr:uid="{72CA27D5-8434-4D75-A254-0AF886901532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4" authorId="0" shapeId="0" xr:uid="{89262B75-22B5-4511-B869-27BA7ED03954}">
      <text>
        <r>
          <rPr>
            <sz val="11"/>
            <rFont val="Calibri"/>
            <family val="2"/>
            <charset val="238"/>
          </rPr>
          <t>IV_F:EUUtem2</t>
        </r>
      </text>
    </comment>
    <comment ref="AO4" authorId="0" shapeId="0" xr:uid="{FFF49296-402F-4759-870D-EF5F08D84167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4" authorId="0" shapeId="0" xr:uid="{80343EB7-D71E-403C-9C9F-33EC7E53B1AF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4" authorId="0" shapeId="0" xr:uid="{00E7ED29-C6B1-44FF-A3CD-862B28B3C6E8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4" authorId="0" shapeId="0" xr:uid="{3B4226D2-0E9D-42F5-966C-1B6ED9FBD2E7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4" authorId="0" shapeId="0" xr:uid="{B33321FD-9314-424D-87EC-0114CA535384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4" authorId="0" shapeId="0" xr:uid="{9BE7EEC8-5D2D-476A-A83A-E2CD3BF07B79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4" authorId="0" shapeId="0" xr:uid="{615F523B-8FAE-4B6F-B5B1-2ADD82D09698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4" authorId="0" shapeId="0" xr:uid="{C43F4078-BBE1-40E8-86D1-B40C95F9817B}">
      <text>
        <r>
          <rPr>
            <sz val="11"/>
            <rFont val="Calibri"/>
            <family val="2"/>
            <charset val="238"/>
          </rPr>
          <t>IV_F:ISA</t>
        </r>
      </text>
    </comment>
    <comment ref="B5" authorId="0" shapeId="0" xr:uid="{C80B1D74-6BCC-417D-85C0-64CF985CFBCB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5" authorId="0" shapeId="0" xr:uid="{F0775FDD-A7B5-4D24-850C-9CFCDEA55796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5" authorId="0" shapeId="0" xr:uid="{AE122607-4C56-4D20-8B3B-B5C97054B935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5" authorId="0" shapeId="0" xr:uid="{34B3B700-EF48-4848-B7F5-A2F418EF9026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5" authorId="0" shapeId="0" xr:uid="{E5E50132-72C2-4B4E-AA1D-91A988E3CB82}">
      <text>
        <r>
          <rPr>
            <sz val="11"/>
            <rFont val="Calibri"/>
            <family val="2"/>
            <charset val="238"/>
          </rPr>
          <t>IV_F:VKR_Kod</t>
        </r>
      </text>
    </comment>
    <comment ref="G5" authorId="0" shapeId="0" xr:uid="{5CF4BB50-D9CE-4559-A9D1-2E3C31418A4D}">
      <text>
        <r>
          <rPr>
            <sz val="11"/>
            <rFont val="Calibri"/>
            <family val="2"/>
            <charset val="238"/>
          </rPr>
          <t>IV_F:VKR_Nev</t>
        </r>
      </text>
    </comment>
    <comment ref="H5" authorId="0" shapeId="0" xr:uid="{4FEEC769-DEEF-42D4-BFC6-42944FB333F4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5" authorId="0" shapeId="0" xr:uid="{78AB505A-44CE-45C6-A948-D0F20EA8614F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5" authorId="0" shapeId="0" xr:uid="{CA167E0D-054F-47F5-AA08-5D76F6652737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5" authorId="0" shapeId="0" xr:uid="{0C11B237-5DFB-4739-B01F-0A1BC127BAF6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5" authorId="0" shapeId="0" xr:uid="{961C669D-0350-495D-B5A0-AEAD04D443A7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5" authorId="0" shapeId="0" xr:uid="{60119313-2ED3-4353-AE4B-B5AC421577FC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5" authorId="0" shapeId="0" xr:uid="{2BE76E0B-5F42-4081-93CD-C18D264A386C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5" authorId="0" shapeId="0" xr:uid="{C88C4BCD-EED2-4CDD-A2EB-B93329C12A62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5" authorId="0" shapeId="0" xr:uid="{381F3A05-F4BB-406A-AB07-8917E5573C9D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5" authorId="0" shapeId="0" xr:uid="{48B1E0E9-4D0B-4900-BB93-6F7431A1EAD0}">
      <text>
        <r>
          <rPr>
            <sz val="11"/>
            <rFont val="Calibri"/>
            <family val="2"/>
            <charset val="238"/>
          </rPr>
          <t>IV_F:HDUtem1</t>
        </r>
      </text>
    </comment>
    <comment ref="S5" authorId="0" shapeId="0" xr:uid="{69CEC315-3E22-4E68-BB92-4464CEDE79B3}">
      <text>
        <r>
          <rPr>
            <sz val="11"/>
            <rFont val="Calibri"/>
            <family val="2"/>
            <charset val="238"/>
          </rPr>
          <t>IV_F:ECSUtem1</t>
        </r>
      </text>
    </comment>
    <comment ref="T5" authorId="0" shapeId="0" xr:uid="{193E3425-FC02-42AB-BB91-E870235BC2EC}">
      <text>
        <r>
          <rPr>
            <sz val="11"/>
            <rFont val="Calibri"/>
            <family val="2"/>
            <charset val="238"/>
          </rPr>
          <t>IV_F:KFHUtem1</t>
        </r>
      </text>
    </comment>
    <comment ref="U5" authorId="0" shapeId="0" xr:uid="{CF4D4B0F-8144-4AE7-9056-32901A62E776}">
      <text>
        <r>
          <rPr>
            <sz val="11"/>
            <rFont val="Calibri"/>
            <family val="2"/>
            <charset val="238"/>
          </rPr>
          <t>IV_F:Egyeb_SajatUtem1</t>
        </r>
      </text>
    </comment>
    <comment ref="V5" authorId="0" shapeId="0" xr:uid="{3583E847-6ACE-4552-9202-043FB282007E}">
      <text>
        <r>
          <rPr>
            <sz val="11"/>
            <rFont val="Calibri"/>
            <family val="2"/>
            <charset val="238"/>
          </rPr>
          <t>IV_F:DijUtem1</t>
        </r>
      </text>
    </comment>
    <comment ref="W5" authorId="0" shapeId="0" xr:uid="{26B3CC2E-B85B-4DC6-95EF-3EBC330E782F}">
      <text>
        <r>
          <rPr>
            <sz val="11"/>
            <rFont val="Calibri"/>
            <family val="2"/>
            <charset val="238"/>
          </rPr>
          <t>IV_F:EM_Melleklet1_Utem1</t>
        </r>
      </text>
    </comment>
    <comment ref="X5" authorId="0" shapeId="0" xr:uid="{049EB642-969C-4C5C-B56F-09E2F8D2F39A}">
      <text>
        <r>
          <rPr>
            <sz val="11"/>
            <rFont val="Calibri"/>
            <family val="2"/>
            <charset val="238"/>
          </rPr>
          <t>IV_F:EgyebAllamiUtem1</t>
        </r>
      </text>
    </comment>
    <comment ref="Y5" authorId="0" shapeId="0" xr:uid="{592C712D-F193-45A9-BBD1-AF04BDB478F8}">
      <text>
        <r>
          <rPr>
            <sz val="11"/>
            <rFont val="Calibri"/>
            <family val="2"/>
            <charset val="238"/>
          </rPr>
          <t>IV_F:OnkormanyzatiUtem1</t>
        </r>
      </text>
    </comment>
    <comment ref="Z5" authorId="0" shapeId="0" xr:uid="{4F37E12C-2E49-472A-A775-3C0CCDB63CA1}">
      <text>
        <r>
          <rPr>
            <sz val="11"/>
            <rFont val="Calibri"/>
            <family val="2"/>
            <charset val="238"/>
          </rPr>
          <t>IV_F:EUUtem1</t>
        </r>
      </text>
    </comment>
    <comment ref="AA5" authorId="0" shapeId="0" xr:uid="{C9B29DFA-E437-4AA4-9CB6-8D58AC07081B}">
      <text>
        <r>
          <rPr>
            <sz val="11"/>
            <rFont val="Calibri"/>
            <family val="2"/>
            <charset val="238"/>
          </rPr>
          <t>IV_F:EgyebUtem1</t>
        </r>
      </text>
    </comment>
    <comment ref="AB5" authorId="0" shapeId="0" xr:uid="{045A7F7F-C056-4BEF-974E-957945B7D0D7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5" authorId="0" shapeId="0" xr:uid="{70A9789D-DC0A-4559-9A3E-9913A225438B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5" authorId="0" shapeId="0" xr:uid="{6BE0E534-D446-4221-8984-9F93A7FDDFD1}">
      <text>
        <r>
          <rPr>
            <sz val="11"/>
            <rFont val="Calibri"/>
            <family val="2"/>
            <charset val="238"/>
          </rPr>
          <t>IV_F:HDUtem2</t>
        </r>
      </text>
    </comment>
    <comment ref="AG5" authorId="0" shapeId="0" xr:uid="{2EF77D5D-EC1C-4769-B624-CD4BB68661BB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5" authorId="0" shapeId="0" xr:uid="{8B55DB4F-FDE3-4D9F-A7FE-565BF243119C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5" authorId="0" shapeId="0" xr:uid="{14DE9C1C-7F28-4E78-9147-1971BAF87C54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5" authorId="0" shapeId="0" xr:uid="{A7A65151-67F3-4C00-8E61-962F0DF2B7D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5" authorId="0" shapeId="0" xr:uid="{D3F67F90-EAB2-4702-AB6F-CD2D6930B3B4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5" authorId="0" shapeId="0" xr:uid="{7BF57C22-A44E-4ECC-8DE6-CA2611268A1F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5" authorId="0" shapeId="0" xr:uid="{C53C8107-41D0-43FF-99C9-7A6A2E9AFBA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5" authorId="0" shapeId="0" xr:uid="{DBABC492-7A05-4D02-B307-14066E39478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5" authorId="0" shapeId="0" xr:uid="{20621BA5-6819-4341-9C8E-DEEB9563067E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5" authorId="0" shapeId="0" xr:uid="{8AC4645D-7121-4D52-9C8F-8D70250D8675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5" authorId="0" shapeId="0" xr:uid="{81AC8DED-F45F-468C-B456-0858C5125ED6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5" authorId="0" shapeId="0" xr:uid="{98C8497F-3700-4170-9C63-D4D26504DD5C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5" authorId="0" shapeId="0" xr:uid="{2537C452-4DF9-48AB-B3C8-9CEF6142C045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5" authorId="0" shapeId="0" xr:uid="{63613696-48CC-4D4D-8B25-6ED3D9722C66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5" authorId="0" shapeId="0" xr:uid="{B8CA2D56-7134-40E0-BA38-C43DE692F8FA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5" authorId="0" shapeId="0" xr:uid="{6CD2EC0F-C4E8-440B-9EE4-C4ABFFE27024}">
      <text>
        <r>
          <rPr>
            <sz val="11"/>
            <rFont val="Calibri"/>
            <family val="2"/>
            <charset val="238"/>
          </rPr>
          <t>IV_F:ISA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A3" authorId="0" shapeId="0" xr:uid="{00000000-0006-0000-0400-000001000000}">
      <text>
        <r>
          <rPr>
            <sz val="11"/>
            <rFont val="Calibri"/>
            <family val="2"/>
            <charset val="238"/>
          </rPr>
          <t>UserDEComment</t>
        </r>
      </text>
    </comment>
  </commentList>
</comments>
</file>

<file path=xl/sharedStrings.xml><?xml version="1.0" encoding="utf-8"?>
<sst xmlns="http://schemas.openxmlformats.org/spreadsheetml/2006/main" count="606" uniqueCount="421">
  <si>
    <t>A felújítási feladat kategóriája - IVÓVÍZ</t>
  </si>
  <si>
    <t>NV Zrt. által javasolt főcsoport</t>
  </si>
  <si>
    <t>FORRÁS MEGNEVEZÉSE</t>
  </si>
  <si>
    <t>A kitöltés lehetséges eredménye, az "ELLENÖRZÉS" oszlopban jelenik meg</t>
  </si>
  <si>
    <t>Színkód</t>
  </si>
  <si>
    <r>
      <t xml:space="preserve">A kitöltés lehetséges eredménye, az "ELLENÖRZÉS" oszlopban jelenik meg </t>
    </r>
    <r>
      <rPr>
        <sz val="16"/>
        <color theme="1"/>
        <rFont val="Arial"/>
        <family val="2"/>
        <charset val="238"/>
      </rPr>
      <t>(</t>
    </r>
    <r>
      <rPr>
        <i/>
        <sz val="16"/>
        <color theme="1"/>
        <rFont val="Arial"/>
        <family val="2"/>
        <charset val="238"/>
      </rPr>
      <t>Osszesito lap</t>
    </r>
    <r>
      <rPr>
        <sz val="16"/>
        <color theme="1"/>
        <rFont val="Arial"/>
        <family val="2"/>
        <charset val="238"/>
      </rPr>
      <t>)</t>
    </r>
  </si>
  <si>
    <t>Sorszám</t>
  </si>
  <si>
    <t>KATEGÓRIA</t>
  </si>
  <si>
    <t>1. SZINT</t>
  </si>
  <si>
    <t>2. SZINT</t>
  </si>
  <si>
    <t>3. SZINT</t>
  </si>
  <si>
    <t>PÉLDÁK</t>
  </si>
  <si>
    <t>Kategóriák</t>
  </si>
  <si>
    <t>Magyarázat</t>
  </si>
  <si>
    <t>Nincs VKR kiválasztva!</t>
  </si>
  <si>
    <t>Nincs rögzítve!</t>
  </si>
  <si>
    <t>1111_TERM_KÚT</t>
  </si>
  <si>
    <t>víztermelés</t>
  </si>
  <si>
    <t>kutak</t>
  </si>
  <si>
    <t>kúthoz kapcsolódó felújítási feladatok (pl.: kút építészeti felújítás, kútfúrás (az új kút műszaki paraméterei megegyeznek a kiváltandó kút műszaki paramétereivel), NV Zrt. által javasolt 121. főcsoport)</t>
  </si>
  <si>
    <t>Használati díj</t>
  </si>
  <si>
    <t>- az előző évek használati díj maradványa
- önkormányzattól átvett fel nem használt használati díj
- a víziközmű alap (Vksztv. 2. § 33.pont) 
- Vksztv. értelmező rendelkezéséhez egyezően bérleti díj, vagyonkezelési díj vagy koncessziós díj</t>
  </si>
  <si>
    <t>Hiányos kitöltés! („?”-oszlop üres)</t>
  </si>
  <si>
    <t>Kitöltési hiba!</t>
  </si>
  <si>
    <t>1121_TERM_VEZETÉK</t>
  </si>
  <si>
    <t>vezeték</t>
  </si>
  <si>
    <t>a víztermeléshez kapcsolódó vezetékfelújítási feladatok (pl.: kútbekötés, gyűjtővezeték felújítás, csere)</t>
  </si>
  <si>
    <t>ÉCS</t>
  </si>
  <si>
    <t>- értékcsökkenési leírás</t>
  </si>
  <si>
    <t xml:space="preserve">I. ütem forrása nincs kitöltve! </t>
  </si>
  <si>
    <t>Hiányzik a rövidtávú terv!</t>
  </si>
  <si>
    <t>1131_TERM_SZIVATTYÚ</t>
  </si>
  <si>
    <t xml:space="preserve">szivattyú </t>
  </si>
  <si>
    <t>a víztermeléshez kapcsolódó szivattyúfelújítási feladatok (pl.: kútszivattyú felújítás, csere)</t>
  </si>
  <si>
    <t>Közműfejlesztési hozzájárulás</t>
  </si>
  <si>
    <t xml:space="preserve">II. ütem forrása nincs kitöltve! </t>
  </si>
  <si>
    <t>Hiányzik a hosszútávú terv!</t>
  </si>
  <si>
    <t>1110_TERM_EGYÉB</t>
  </si>
  <si>
    <t>egyéb</t>
  </si>
  <si>
    <t>a víztermeléshez kapcsolódó komplex felújítási feladatok (pl.: kút építészeti felújítása, termelőcső felújítása, cseréje, bekötés, vezeték felújítása, kútszivattyú felújítása, cseréje, villamos és irányítástechnikai rendszer felújítása munkákból többféle feladatot együttesen tartalmazó felújítási munka)</t>
  </si>
  <si>
    <t>Egyéb saját forrás</t>
  </si>
  <si>
    <t>- társasági eszköz hasznosításból/értékesítésből származó bevétel/vissznyeremény</t>
  </si>
  <si>
    <t xml:space="preserve">Költségek üteme nem megfelelő (az időtartam és a költség üteme eltér)! </t>
  </si>
  <si>
    <t>Kitöltés rendben!</t>
  </si>
  <si>
    <t>1100_TERM_KOMPLEX</t>
  </si>
  <si>
    <t>komplex</t>
  </si>
  <si>
    <t>a víztermeléshez kapcsolódó, egyéb, a fenti kategóriákba nem besorolható felújítási feladatok (pl.: termelőcső felújítás, csere)</t>
  </si>
  <si>
    <t>Díj</t>
  </si>
  <si>
    <t>- víziközmű-szolgáltatási díj (lakossági/nem lakossági)</t>
  </si>
  <si>
    <t xml:space="preserve">Kötelező cellák kitöltve, de az I. ütem forrása hibás! </t>
  </si>
  <si>
    <t>1211_TELEP_TÁROLÁS</t>
  </si>
  <si>
    <t>vízműtelep / vízkezelés</t>
  </si>
  <si>
    <t xml:space="preserve">vízműtelepi tárolás </t>
  </si>
  <si>
    <t>a vízműtelep területén található víztároló műtárgyakhoz kapcsolódó felújítási feladatok (pl.: vízműtelepi medence, víztorony, tározó, tároló felújítás, NV Zrt. által javasolt 123. főcsoport vízműtelepi tárolómedence esetén)</t>
  </si>
  <si>
    <t>VFEA - EM rendelet 1. melléklet</t>
  </si>
  <si>
    <t>- Víziközmű-fejlesztési és Ellentételezési Alap - 24/2023. (XII. 13.) EM rendelet 1. melléklet</t>
  </si>
  <si>
    <t xml:space="preserve">Kötelező cellák kitöltve, de a II. ütem forrása hibás! </t>
  </si>
  <si>
    <t>1221_TELEP_VEZETÉK</t>
  </si>
  <si>
    <t>a vízműtelep területén található vízszállító vezetékekhez kapcsolódó felújítási feladatok (pl.: vízkezelési technológiához tartozó tisztavíztározó medencék udvartéri vezetékeinek felújítása)</t>
  </si>
  <si>
    <t>Egyéb állami támogatás</t>
  </si>
  <si>
    <t>- központi kezelésű előirányzat
- egyéb állami támogatás
- egyéb központi költségvetés</t>
  </si>
  <si>
    <t xml:space="preserve">Nullás a rövidtávú feladat és rövid (hiányzik) a hozzá tartozó indoklás! </t>
  </si>
  <si>
    <t>1231_TELEP_SZIVATTYÚ</t>
  </si>
  <si>
    <t>a vízműtelep területén található nyomásfokozó szivattyú felújítása</t>
  </si>
  <si>
    <t>Önkormányzati támogatás</t>
  </si>
  <si>
    <t>- bármilyen önkormányzati forrás</t>
  </si>
  <si>
    <t xml:space="preserve">Nullás a hosszútávú feladat és rövid (hiányzik) a hozzá tartozó indoklás! </t>
  </si>
  <si>
    <t>1241_TELEP_TECHN</t>
  </si>
  <si>
    <t>víztisztítási technológia</t>
  </si>
  <si>
    <t>a víztisztítási technológiához kapcsolódó felújítási feladatok (pl.: szűrőtöltet csere, szűrőtatály felújítás, NV Zrt. által javasolt 125. főcsoport)</t>
  </si>
  <si>
    <t>EU-s támogatás</t>
  </si>
  <si>
    <t xml:space="preserve">II. ütemre nem tervezhet Rendkívüli feladatot! </t>
  </si>
  <si>
    <t>1251_TELEP_ÉPÍTÉSZET</t>
  </si>
  <si>
    <t>építészet</t>
  </si>
  <si>
    <t>a vízműtelephez kapcsolódó építészeti felújítás (pl.: épület, út felújítása)</t>
  </si>
  <si>
    <t>Egyéb támogatás</t>
  </si>
  <si>
    <t>- egyéb külső forrás
- egyéb nemzetközi hátterű támogatás
- egyéb/Fejlesztési célú pénzeszköz átadás
- állami/önkormányzati eszköz hasznosításból/értékesítésből származó bevétel/vissznyeremény
- ESCO típusú finanszírozás</t>
  </si>
  <si>
    <t xml:space="preserve">EM rendelet 2. melléklet terhére elszámolt költség nem lehet nagyobb az I. ütemre tervezett tényleges költségnél! </t>
  </si>
  <si>
    <t>1210_TELEP_EGYÉB</t>
  </si>
  <si>
    <t>a vízműtelephez kapcsolódó komplex felújítási feladatok (pl.: gépház teljeskörű felújítása)</t>
  </si>
  <si>
    <t>Banki hitel, kötvénykibocsátás</t>
  </si>
  <si>
    <t xml:space="preserve">Többlet forrást jelölt meg az I. ütemnél! A forrás ne legyen több a költségnél. </t>
  </si>
  <si>
    <t>1200_TELEP_KOMPLEX</t>
  </si>
  <si>
    <t>a vízműtelep területéhez kapcsolódó, egyéb, a fenti kategóriákba nem besorolható felújítási feladatok (pl.: térvilágítás felújítása)</t>
  </si>
  <si>
    <t>Többlet forrást jelölt meg a II. ütemnél! A forrás ne legyen több a költségnél.</t>
  </si>
  <si>
    <t>1311_ELOSZT_VEZETÉK_TÁV</t>
  </si>
  <si>
    <t>vízelosztás</t>
  </si>
  <si>
    <t xml:space="preserve">vezeték </t>
  </si>
  <si>
    <t>távvezeték</t>
  </si>
  <si>
    <t>regionális vezetékkel, távvezetékkel kapcsolatos felújítási feladatok</t>
  </si>
  <si>
    <t>1312_ELOSZT_VEZETÉK_GERINC</t>
  </si>
  <si>
    <t>gerincvezeték</t>
  </si>
  <si>
    <t>gerincvezetékkel kapcsolatos felújítási feladatok</t>
  </si>
  <si>
    <t>1313_ELOSZT_VEZETÉK_BEKÖTŐ</t>
  </si>
  <si>
    <t>bekötővezeték</t>
  </si>
  <si>
    <t>bekötővezetékkel kapcsolatos felújítási feladatok (pl.: NV Zrt. által javasolt 113. főcsoport)</t>
  </si>
  <si>
    <t>1321_ELOSZT_TÁROLÁS</t>
  </si>
  <si>
    <t xml:space="preserve">hálózati tárolás </t>
  </si>
  <si>
    <t>az elosztóhálózaton található víztároló műtárgyakhoz kapcsolódó felújítási feladatok (pl.: hálózati medence, víztorony, tározó, tároló felújítás)</t>
  </si>
  <si>
    <t>1331_ELOSZT_SZIVATTYÚ</t>
  </si>
  <si>
    <t>az elosztóhálózaton található szivattyúfelújítási feladatok (pl.: szivattyú felújítás, csere)</t>
  </si>
  <si>
    <t>1341_ELOSZT_SZERELV_CSOMÓPONT</t>
  </si>
  <si>
    <t>akna/szerelvények</t>
  </si>
  <si>
    <t>csomópont</t>
  </si>
  <si>
    <t>az elosztóhálózaton található csomópontok általános felújítása (Amennyiben tervezéskor nem ismert, hogy a feladat a "vízelosztás-akna/szerelvények" mely kategóriájába sorolható, vagy a feladat egyszerre több "vízelosztás-akna/szerelvények" kategóriába is sorolható, akkor a feladatot itt szükséges szerepeltetni.)</t>
  </si>
  <si>
    <t>1342_ELOSZT_SZERELV_TŰZCSAP</t>
  </si>
  <si>
    <t>tűzcsap</t>
  </si>
  <si>
    <t>az elosztóhálózaton található tűzcsapok felújítása, cseréje</t>
  </si>
  <si>
    <t>1343_ELOSZT_SZERELV_TOLÓZÁR</t>
  </si>
  <si>
    <t>tolózár</t>
  </si>
  <si>
    <t>az elosztóhálózaton található tolózárak felújítása, cseréje</t>
  </si>
  <si>
    <t>1344_ELOSZT_SZERELV_KÖZKIFOLYÓ</t>
  </si>
  <si>
    <t>közkifolyó</t>
  </si>
  <si>
    <t>az elosztóhálózaton található közkifolyók felújítása, cseréje</t>
  </si>
  <si>
    <t>1345_ELOSZT_SZERELV_VÍZMÉRŐ</t>
  </si>
  <si>
    <t>vízmérő</t>
  </si>
  <si>
    <t>az elosztóhálózaton található vízmérők felújítása, cseréje (pl.: NV Zrt. által javasolt 114. főcsoport)</t>
  </si>
  <si>
    <t>1346_ELOSZT_SZERELV_NYOMCSÖK</t>
  </si>
  <si>
    <t>nyomáscsökkentő</t>
  </si>
  <si>
    <t>az elosztóhálózaton található nyomáscsökkentők felújítása, cseréje</t>
  </si>
  <si>
    <t>1347_ELOSZT_SZERELV_AKNA</t>
  </si>
  <si>
    <t>akna építészet</t>
  </si>
  <si>
    <t>az elosztóhálózaton található aknák építészeti felújítása (pl.: bélelés, vízzáróvá tétel, felületkezelés, fedlapcsere)</t>
  </si>
  <si>
    <t>1310_ELOSZT_EGYÉB</t>
  </si>
  <si>
    <t>az elosztóhálózathoz kapcsolódó komplex felújítási feladatok (pl.: egy adott utcára vonatkozó vízhálózat teljeskörű felújítása)</t>
  </si>
  <si>
    <t>1300_ELOSZT_KOMPLEX</t>
  </si>
  <si>
    <t>az elosztóhálózathoz kapcsolódó, egyéb, a fenti kategóriákba nem besorolható felújítási feladatok (pl.: csőhídcsere, töltőszelep csere)</t>
  </si>
  <si>
    <t>1411_NAPELEM</t>
  </si>
  <si>
    <t>napelem</t>
  </si>
  <si>
    <t>napelem felújítása (NV Zrt. által javasolt 129. főcsoport)</t>
  </si>
  <si>
    <t>1511_VILL_IRÁNYTECH</t>
  </si>
  <si>
    <t>villamos- és irányítástechnika</t>
  </si>
  <si>
    <t>villamos- és irányítástechnikai felújítási feladatok, folyamatirányító rendszer felújítása (pl.: vezérlőszekrény felújítása, cseréje, NV Zrt. által javasolt 126. és 128. főcsoport)</t>
  </si>
  <si>
    <t>1611_EGYÉB</t>
  </si>
  <si>
    <t>az ivóvízellátáshoz kapcsolódó, egyéb, a fenti kategóriákba nem besorolható felújítási feladatok (pl.: biztonságtechnika, vagyonvédelem, szolgalmi jog, ingatlan-nyilvántartás, tervezés, engedélyeztetés, közműfelújítás utáni úthelyreállítás, vízműtelepre vezető bekötőút felújítása, NV Zrt. által javasolt 124. főcsoport)</t>
  </si>
  <si>
    <t>1711_NINCS_FELADAT</t>
  </si>
  <si>
    <t>nincs feladat</t>
  </si>
  <si>
    <t>Az adott ütemben nem kerül feladat betervezésre, melynek indokolása az AQ mezőben szükséges.</t>
  </si>
  <si>
    <t>1811_RENDKÍVÜLI</t>
  </si>
  <si>
    <t>rendkívüli</t>
  </si>
  <si>
    <t>A</t>
  </si>
  <si>
    <t>B</t>
  </si>
  <si>
    <t>C</t>
  </si>
  <si>
    <t>D</t>
  </si>
  <si>
    <t>E/1</t>
  </si>
  <si>
    <t>E/2</t>
  </si>
  <si>
    <t>fx</t>
  </si>
  <si>
    <t>VKEFFO</t>
  </si>
  <si>
    <t>F</t>
  </si>
  <si>
    <t>G</t>
  </si>
  <si>
    <t>I/1</t>
  </si>
  <si>
    <t>I/2</t>
  </si>
  <si>
    <t>J/1</t>
  </si>
  <si>
    <t>J/2</t>
  </si>
  <si>
    <t>H/1 -- Forrás megnevezése (I. ütem)</t>
  </si>
  <si>
    <t>H/2 -- Forrás megnevezése (II. ütem)</t>
  </si>
  <si>
    <t/>
  </si>
  <si>
    <t>Ellenőrzés</t>
  </si>
  <si>
    <t>Fontossági sorrend</t>
  </si>
  <si>
    <t>A felújítási feladat kategóriája</t>
  </si>
  <si>
    <t>Felújítás megnevezése</t>
  </si>
  <si>
    <t>Vízjogi létesítési/ elvi engedély száma (amennyiben rendelkezésre áll)</t>
  </si>
  <si>
    <t>Víziközmű-rendszer hivatali kódja</t>
  </si>
  <si>
    <t>Víziközmű-rendszer megnevezése</t>
  </si>
  <si>
    <t>FELADAT-AZONOSITO</t>
  </si>
  <si>
    <t>Ellátási terület</t>
  </si>
  <si>
    <t>Az érintett ellátásért felelős(ök) megnevezése</t>
  </si>
  <si>
    <t>Tervezett nettó költség [eFt]</t>
  </si>
  <si>
    <t>Megvalósítás várható időtartama - KEZDÉS</t>
  </si>
  <si>
    <t>Megvalósítás várható időtartama - BEFEJEZÉS</t>
  </si>
  <si>
    <t>A Felújítás tervezett nettó költsége a tervezési időszak ütemezése szerint [eFt] - I. ütem</t>
  </si>
  <si>
    <t>A Felújítás tervezett nettó költsége a tervezési időszak ütemezése szerint [eFt] - II. ütem</t>
  </si>
  <si>
    <t>Az EM rendelet 2. melléklet terhére elszámolni tervezett költség</t>
  </si>
  <si>
    <t>Használati díj [eFt]</t>
  </si>
  <si>
    <t>ÉCS [eFt]</t>
  </si>
  <si>
    <t>Közműfejlesztési hozzájárulás [eFt]</t>
  </si>
  <si>
    <t>Egyéb saját forrás [eFt]</t>
  </si>
  <si>
    <t>Díj [eFt]</t>
  </si>
  <si>
    <t>Egyéb állami támogatás [eFt]</t>
  </si>
  <si>
    <t>Önkormányzati támogatás [eFt]</t>
  </si>
  <si>
    <t>EU-s támogatás [eFt]</t>
  </si>
  <si>
    <t>Egyéb támogatás [eFt]</t>
  </si>
  <si>
    <t>Banki hitel, kötvénykibocsátás [eFt]</t>
  </si>
  <si>
    <t>Összesítés [eFt]</t>
  </si>
  <si>
    <t>Forrás (I. ütem) - ELLENŐRZÉS</t>
  </si>
  <si>
    <t>Forráshiányos a feladat (II. ütem)?</t>
  </si>
  <si>
    <t>Forrás (II. ütem) - ELLENŐRZÉS</t>
  </si>
  <si>
    <t>INDOKLÁS</t>
  </si>
  <si>
    <t>MEGJEGYZÉS</t>
  </si>
  <si>
    <t>Feladat sorszáma</t>
  </si>
  <si>
    <t>ISA</t>
  </si>
  <si>
    <t>Indoklás hossza</t>
  </si>
  <si>
    <t>Minden kitöltve? (kivéve a forrás) 1-igen;0-nem</t>
  </si>
  <si>
    <t>2027-2027: R
2027-x: RH
2028-x: H</t>
  </si>
  <si>
    <t>Van rövid távú feladat</t>
  </si>
  <si>
    <t>Ütem költségek hibásak? --- 1-igen; 0-nem</t>
  </si>
  <si>
    <t>1.ütem FORRÁS --- forráshiányos? 1-igen;0-nem</t>
  </si>
  <si>
    <t>1.ütem FORRÁS --- Összesítés</t>
  </si>
  <si>
    <t>1.ütem FORRÁS kitöltve? 1-igen, 0-nem</t>
  </si>
  <si>
    <t>1.ütem FORRÁS jól kitöltve? 1-igen;0-nem</t>
  </si>
  <si>
    <t>2.ütem FORRÁS --- forráshiányos? 1-igen;0-nem</t>
  </si>
  <si>
    <t>2.ütem FORRÁS kitöltve? 1-igen, 0-nem</t>
  </si>
  <si>
    <t>2.ütem FORRÁS jól kitöltve? 1-igen;0-nem</t>
  </si>
  <si>
    <t>2.FORRÁS ütem --- Összesítés</t>
  </si>
  <si>
    <t>Van feladat 1.ütem? 1-igen;0-nem</t>
  </si>
  <si>
    <t>Van feladat 2.ütem? 1-igen;0-nem</t>
  </si>
  <si>
    <t>1.ütem nullás a terv? 1-igen;0-nem</t>
  </si>
  <si>
    <t>2.ütem nullás a terv? 1-igen;0-nem</t>
  </si>
  <si>
    <t>Nullás és van indoklás rövidtáv 1-igen; 0-nem</t>
  </si>
  <si>
    <t>Nincs hosszútávú terv (ktg) indoklás?</t>
  </si>
  <si>
    <t>Nullás és van idnoklás rövidtáv 1-igen; 0-nem</t>
  </si>
  <si>
    <t>Nullás és van indoklás hosszútáv 1-igen; 0-nem</t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</si>
  <si>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KEZDÉS</t>
    </r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</si>
  <si>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BEFEJEZÉS</t>
    </r>
  </si>
  <si>
    <t>VFEA - EM rendelet 2. melléklet (fenntartására fordítandó)</t>
  </si>
  <si>
    <t>HIÁNYOS kitöltés?!</t>
  </si>
  <si>
    <t>ÖSSZESÍTŐ szöveggel</t>
  </si>
  <si>
    <t>Kitöltés rendben! &gt;&gt; 1; Egyébként &gt;&gt; 0</t>
  </si>
  <si>
    <t>Rövid és jó</t>
  </si>
  <si>
    <t>Hosszú és jó</t>
  </si>
  <si>
    <r>
      <t xml:space="preserve">A beruházás tervezett nettó költsége a tervezési időszak ütemezése szerint [eFt] - </t>
    </r>
    <r>
      <rPr>
        <b/>
        <u/>
        <sz val="11"/>
        <color theme="1"/>
        <rFont val="Calibri"/>
        <family val="2"/>
        <charset val="238"/>
      </rPr>
      <t>I. ütem</t>
    </r>
  </si>
  <si>
    <r>
      <t>A beruházás tervezett nettó költsége a tervezési időszak ütemezése szerint [eFt] -</t>
    </r>
    <r>
      <rPr>
        <b/>
        <u/>
        <sz val="11"/>
        <color theme="1"/>
        <rFont val="Calibri"/>
        <family val="2"/>
        <charset val="238"/>
      </rPr>
      <t xml:space="preserve"> II. ütem</t>
    </r>
  </si>
  <si>
    <t>Hány feladat van a rendszeren</t>
  </si>
  <si>
    <t>Helyes kitöltések száma</t>
  </si>
  <si>
    <t>VAN rövidtávú terv?</t>
  </si>
  <si>
    <t>VAN hosszútávú terv?</t>
  </si>
  <si>
    <t>RÖGZÍTVE?</t>
  </si>
  <si>
    <t>új</t>
  </si>
  <si>
    <t>Hegyesd ivóvízellátó víziközmű- rendszer</t>
  </si>
  <si>
    <t>11-02422-1-001-00-10</t>
  </si>
  <si>
    <t>Magyar Állam</t>
  </si>
  <si>
    <t>Hegyesd</t>
  </si>
  <si>
    <t>Balatoncsicsó ivóvízellátó víziközmű- rendszer</t>
  </si>
  <si>
    <t>11-03072-1-007-00-04</t>
  </si>
  <si>
    <t>Balatoncsicsó, Dörgicse, Mencshely, Óbudavár, Szentantalfa, Szentjakabfa, Tagyon</t>
  </si>
  <si>
    <t>Sóly ivóvízellátó víziközmű- rendszer</t>
  </si>
  <si>
    <t>11-03601-1-001-00-15</t>
  </si>
  <si>
    <t>Sóly</t>
  </si>
  <si>
    <t>Litér ivóvízellátó víziközmű- rendszer</t>
  </si>
  <si>
    <t>11-04552-1-001-00-15</t>
  </si>
  <si>
    <t>Litér</t>
  </si>
  <si>
    <t>Nemesgörzsöny ivóvízellátó víziközmű- rendszer</t>
  </si>
  <si>
    <t>11-05652-1-002-00-04</t>
  </si>
  <si>
    <t>Nagyacsád, Nemesgörzsöny</t>
  </si>
  <si>
    <t>Ajka ivóvízellátó víziközmű- rendszer</t>
  </si>
  <si>
    <t>11-06673-1-003-01-10</t>
  </si>
  <si>
    <t>Ajka, Kislőd, Magyarpolány</t>
  </si>
  <si>
    <t>Városlőd ivóvízellátó víziközmű- rendszer</t>
  </si>
  <si>
    <t>11-07065-1-001-00-13</t>
  </si>
  <si>
    <t>Városlőd</t>
  </si>
  <si>
    <t>Szentbékkálla ivóvízellátó víziközmű- rendszer</t>
  </si>
  <si>
    <t>11-07092-1-002-00-02</t>
  </si>
  <si>
    <t>Mindszentkálla, Szentbékkálla</t>
  </si>
  <si>
    <t>Szentgál ivóvízellátó víziközmű- rendszer</t>
  </si>
  <si>
    <t>11-07922-1-001-00-11</t>
  </si>
  <si>
    <t>Szentgál</t>
  </si>
  <si>
    <t>Farkasgyepű ivóvízellátó víziközmű- rendszer</t>
  </si>
  <si>
    <t>11-10250-1-001-00-07</t>
  </si>
  <si>
    <t>Farkasgyepű</t>
  </si>
  <si>
    <t>Egyházaskesző ivóvízellátó víziközmű- rendszer</t>
  </si>
  <si>
    <t>11-10445-1-002-00-06</t>
  </si>
  <si>
    <t>Egyházaskesző, Várkesző</t>
  </si>
  <si>
    <t>Pula ivóvízellátó víziközmű- rendszer</t>
  </si>
  <si>
    <t>11-11420-1-001-00-13</t>
  </si>
  <si>
    <t>Pula</t>
  </si>
  <si>
    <t>Várpalota ivóvízellátó víziközmű- rendszer</t>
  </si>
  <si>
    <t>11-11439-1-003-01-07</t>
  </si>
  <si>
    <t>Öskü, Pétfürdő, Várpalota</t>
  </si>
  <si>
    <t>Veszprém ivóvízellátó víziközmű-rendszer</t>
  </si>
  <si>
    <t>11-11767-1-005-01-02</t>
  </si>
  <si>
    <t>Hidegkút, Nemesvámos, Szentkirályszabadja, Tótvázsony, Veszprém</t>
  </si>
  <si>
    <t>Somlóvecse ivóvízellátó víziközmű- rendszer</t>
  </si>
  <si>
    <t>11-14243-1-003-00-02</t>
  </si>
  <si>
    <t>Kisszőlős, Somlóvecse, Vid</t>
  </si>
  <si>
    <t>Vigántpetend, Kapolcs ivóvízellátó víziközmű- rendszer</t>
  </si>
  <si>
    <t>11-14553-1-002-01-04</t>
  </si>
  <si>
    <t>Kapolcs, Vigántpetend</t>
  </si>
  <si>
    <t>Noszlop ivóvízellátó víziközmű- rendszer</t>
  </si>
  <si>
    <t>11-14757-1-001-00-15</t>
  </si>
  <si>
    <t>Noszlop</t>
  </si>
  <si>
    <t>Hajmáskér ivóvízellátó víziközmű- rendszer</t>
  </si>
  <si>
    <t>11-15361-1-001-00-03</t>
  </si>
  <si>
    <t>Hajmáskér</t>
  </si>
  <si>
    <t>Vászoly ivóvízellátó víziközmű- rendszer</t>
  </si>
  <si>
    <t>11-16656-1-001-00-03</t>
  </si>
  <si>
    <t>Vászoly</t>
  </si>
  <si>
    <t>Balatonszepezd</t>
  </si>
  <si>
    <t>31-17154-0-005-00-01</t>
  </si>
  <si>
    <t>Balatonszepezd, Kővágóörs, Köveskál, Révfülöp, Zánka</t>
  </si>
  <si>
    <t>Taliándörögd ivóvízellátó víziközmű- rendszer</t>
  </si>
  <si>
    <t>11-17321-1-002-00-11</t>
  </si>
  <si>
    <t>Öcs, Taliándörögd</t>
  </si>
  <si>
    <t>Kamond ivóvízellátó víziközmű- rendszer</t>
  </si>
  <si>
    <t>11-19141-1-001-00-11</t>
  </si>
  <si>
    <t>Kamond</t>
  </si>
  <si>
    <t>Nagyvázsony ivóvízellátó víziközmű- rendszer</t>
  </si>
  <si>
    <t>11-19196-1-003-00-10</t>
  </si>
  <si>
    <t>Barnag, Nagyvázsony, Vöröstó</t>
  </si>
  <si>
    <t>Csehbánya ivóvízellátó víziközmű- rendszer</t>
  </si>
  <si>
    <t>11-20251-1-001-00-11</t>
  </si>
  <si>
    <t>Csehbánya</t>
  </si>
  <si>
    <t>Veszprémfajsz ivóvízellátó víziközmű- rendszer</t>
  </si>
  <si>
    <t>11-21430-1-001-00-00</t>
  </si>
  <si>
    <t>Veszprémfajsz</t>
  </si>
  <si>
    <t>Marcaltő ivóvízellátó víziközmű- rendszer</t>
  </si>
  <si>
    <t>11-22220-1-002-01-03</t>
  </si>
  <si>
    <t>Malomsok, Marcaltő - kivéve Ihász</t>
  </si>
  <si>
    <t>Marcaltő/Ihász ivóvízellátó víziközmű- rendszer</t>
  </si>
  <si>
    <t>11-22220-2-001-01-06</t>
  </si>
  <si>
    <t>Marcaltő - Ihász</t>
  </si>
  <si>
    <t>Pécsely, Balatonszőlős ivóvízellátó víziközmű- rendszer</t>
  </si>
  <si>
    <t>11-22451-1-002-00-03</t>
  </si>
  <si>
    <t>Balatonszőlős, Pécsely</t>
  </si>
  <si>
    <t>Monoszló ivóvízellátó víziközmű- rendszer</t>
  </si>
  <si>
    <t>11-22512-1-001-00-01</t>
  </si>
  <si>
    <t>Monoszló</t>
  </si>
  <si>
    <t>Mezőlak ivóvízellátó víziközmű- rendszer</t>
  </si>
  <si>
    <t>11-23560-1-002-01-10</t>
  </si>
  <si>
    <t>Békás, Mezőlak</t>
  </si>
  <si>
    <t>Herend ivóvízellátó víziközmű- rendszer</t>
  </si>
  <si>
    <t>11-23658-1-002-01-01</t>
  </si>
  <si>
    <t>Bánd, Herend</t>
  </si>
  <si>
    <t>Bakonybél ivóvízellátó víziközmű- rendszer</t>
  </si>
  <si>
    <t>11-23746-1-001-00-01</t>
  </si>
  <si>
    <t>Bakonybél</t>
  </si>
  <si>
    <t>Monostorapáti ivóvízellátó víziközmű- rendszer</t>
  </si>
  <si>
    <t>11-24040-1-001-00-02</t>
  </si>
  <si>
    <t>Monostorapáti</t>
  </si>
  <si>
    <t>Hárskút ivóvízellátó víziközmű-rendszer</t>
  </si>
  <si>
    <t>11-25566-1-004-01-12</t>
  </si>
  <si>
    <t>Hárskút, Lókút, Pénzesgyőr, Zirc - Akli</t>
  </si>
  <si>
    <t>Kerta ivóvízellátó víziközmű- rendszer</t>
  </si>
  <si>
    <t>11-25654-1-006-00-02</t>
  </si>
  <si>
    <t>Apácatorna, Iszkáz, Karakószörcsök, Kerta, Kiscsősz, Tüskevár</t>
  </si>
  <si>
    <t>Somlószőlős, Doba, Oroszi, Borszörcsök ivóvízellátó víziközmű- rendszer</t>
  </si>
  <si>
    <t>11-25779-1-004-01-11</t>
  </si>
  <si>
    <t>Borszörcsök, Doba, Oroszi, Somlószőlős</t>
  </si>
  <si>
    <t>Zirc ivóvízellátó víziközmű- rendszer</t>
  </si>
  <si>
    <t>11-26499-1-013-01-11</t>
  </si>
  <si>
    <t>Bakonynána, Bakonyoszlop, Bakonyszentkirály, Borzavár, Csesznek, Csetény, Dudar, Nagyesztergár, Olaszfalu, Porva, Szápár, Tés, Zirc - kivéve Akli</t>
  </si>
  <si>
    <t>Somlóvásárhely ivóvízellátó víziközmű- rendszer</t>
  </si>
  <si>
    <t>11-26569-1-002-00-04</t>
  </si>
  <si>
    <t>Somlójenő, Somlóvásárhely</t>
  </si>
  <si>
    <t>Nagyalásony ivóvízellátó víziközmű- rendszer</t>
  </si>
  <si>
    <t>11-27979-1-002-00-12</t>
  </si>
  <si>
    <t>Dabrony, Nagyalásony</t>
  </si>
  <si>
    <t>Gyepükaján ivóvízellátó víziközmű- rendszer</t>
  </si>
  <si>
    <t>11-28671-1-004-00-07</t>
  </si>
  <si>
    <t>Bodorfa, Gyepükaján, Káptalanfa, Nemeshany</t>
  </si>
  <si>
    <t>Adorjánháza ivóvízellátó víziközmű-rendszer</t>
  </si>
  <si>
    <t>11-31307-1-005-00-03</t>
  </si>
  <si>
    <t>Adorjánháza, Csögle, Egeralja, Kispirit, Nagypirit</t>
  </si>
  <si>
    <t>Márkó ivóvízellátó víziközmű-rendszer</t>
  </si>
  <si>
    <t>11-32212-1-001-01-02</t>
  </si>
  <si>
    <t>Márkó</t>
  </si>
  <si>
    <t>Devecser ivóvízellátó víziközmű-rendszer</t>
  </si>
  <si>
    <t>11-32276-1-003-01-02</t>
  </si>
  <si>
    <t>Devecser, Kolontár, Pusztamiske</t>
  </si>
  <si>
    <t>Berhida, Papkeszi, Királyszentistván, Vilonya, Ősi ivóvízellátó víziközmű- rendszer</t>
  </si>
  <si>
    <t>11-33127-1-005-01-06</t>
  </si>
  <si>
    <t>Berhida, Királyszentistván, Ősi, Papkeszi, Vilonya</t>
  </si>
  <si>
    <t>Eplény ivóvízellátó víziközmű-rendszer</t>
  </si>
  <si>
    <t>11-33941-1-001-00-13</t>
  </si>
  <si>
    <t>Eplény Községi Önkormányzat</t>
  </si>
  <si>
    <t>Eplény</t>
  </si>
  <si>
    <t>Németbánya ivóvízellátó víziközmű- rendszer</t>
  </si>
  <si>
    <t>12-10409-1-001-01-14</t>
  </si>
  <si>
    <t>Németbánya</t>
  </si>
  <si>
    <t>DRV_V_201</t>
  </si>
  <si>
    <t>11-03638-1-001-00-06</t>
  </si>
  <si>
    <t>Balatonhenye Község Önkormányzata</t>
  </si>
  <si>
    <t>Balatonhenye</t>
  </si>
  <si>
    <t>DRV_V_202</t>
  </si>
  <si>
    <t>11-21175-1-012-00-13</t>
  </si>
  <si>
    <t>Alsóörs, Aszófő, Balatonakali, Balatonalmádi, Balatonfüred, Balatonfűzfő - kivéve Fűfzőgyártelep , Balatonudvari, Csopak, Lovas, Örvényes, Paloznak, Tihany</t>
  </si>
  <si>
    <t xml:space="preserve">DRV_V_203 </t>
  </si>
  <si>
    <t>11-24369-1-001-00-12</t>
  </si>
  <si>
    <t>Felsőörs Község Önkormányzata</t>
  </si>
  <si>
    <t>Felsőörs</t>
  </si>
  <si>
    <t xml:space="preserve">DRV_V_204 </t>
  </si>
  <si>
    <t>12-07898-1-002-01-02</t>
  </si>
  <si>
    <t>Halimba Község Önkormányzata, Szőc Község Önkormányzata</t>
  </si>
  <si>
    <t>Halimba, Szőc</t>
  </si>
  <si>
    <t xml:space="preserve">DRV_V_209 </t>
  </si>
  <si>
    <t>12-20853-1-001-00-12</t>
  </si>
  <si>
    <t>Úrkút Község Önkormányzata</t>
  </si>
  <si>
    <t>Úrkút</t>
  </si>
  <si>
    <t>Csór Vízmű- V</t>
  </si>
  <si>
    <t>12-09779-1-001-01-05</t>
  </si>
  <si>
    <t>Csór</t>
  </si>
  <si>
    <t>Csór-karsztakna</t>
  </si>
  <si>
    <t>31-09779-0-001-00-11</t>
  </si>
  <si>
    <t>Csór (vízműtelep, karsztakna)</t>
  </si>
  <si>
    <t>Az adatszolgáltatás</t>
  </si>
  <si>
    <t>MEKH azonosítószáma:</t>
  </si>
  <si>
    <t>VK_GFT-JH_F-IV</t>
  </si>
  <si>
    <t>címe:</t>
  </si>
  <si>
    <t>GFT-Jóváhagyás_Felújítás-Ivóvíz</t>
  </si>
  <si>
    <t>gyakorisága:</t>
  </si>
  <si>
    <t>Éves</t>
  </si>
  <si>
    <t>beszámolási időszak:</t>
  </si>
  <si>
    <t>2026-01-01</t>
  </si>
  <si>
    <t>Tárgyidőszak kezdete</t>
  </si>
  <si>
    <t>Tárgyidőszak vége</t>
  </si>
  <si>
    <t>teljesítésének határideje:</t>
  </si>
  <si>
    <t>2026-10-01</t>
  </si>
  <si>
    <t>Az adatszolgáltató</t>
  </si>
  <si>
    <t>neve:</t>
  </si>
  <si>
    <t>BAKONYKARSZT Zrt.</t>
  </si>
  <si>
    <t>8200 Veszprém, Pápai út 41.</t>
  </si>
  <si>
    <t>MEKH nyilvántartási kódja:</t>
  </si>
  <si>
    <t>Megjegyzés</t>
  </si>
  <si>
    <t>.</t>
  </si>
  <si>
    <t>Rendkívüli helyzetből adódó azonnali feladatok</t>
  </si>
  <si>
    <t>Eseti</t>
  </si>
  <si>
    <t>nem</t>
  </si>
  <si>
    <t>FI-5068-2026 Balatonhenye kút szivattyú csere</t>
  </si>
  <si>
    <t>II-1</t>
  </si>
  <si>
    <t>nincs</t>
  </si>
  <si>
    <t>igen</t>
  </si>
  <si>
    <t xml:space="preserve">Az I.ütemben nem terveztünk feladatokat, forráshiány végett.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</si>
</sst>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&quot; eFt&quot;"/>
  </numFmts>
  <fonts count="25" x14ac:knownFonts="1">
    <font>
      <sz val="11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u/>
      <sz val="12"/>
      <name val="Arial"/>
      <family val="2"/>
      <charset val="238"/>
    </font>
    <font>
      <i/>
      <u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6"/>
      <color theme="1"/>
      <name val="Arial"/>
      <family val="2"/>
      <charset val="238"/>
    </font>
    <font>
      <i/>
      <sz val="16"/>
      <color theme="1"/>
      <name val="Arial"/>
      <family val="2"/>
      <charset val="238"/>
    </font>
    <font>
      <u/>
      <sz val="14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BDBDB"/>
      </patternFill>
    </fill>
    <fill>
      <patternFill patternType="solid">
        <fgColor rgb="FFB4C6E7"/>
      </patternFill>
    </fill>
    <fill>
      <patternFill patternType="solid">
        <fgColor rgb="FFD8E4BC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6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2" borderId="0"/>
    <xf numFmtId="0" fontId="1" fillId="0" borderId="0"/>
  </cellStyleXfs>
  <cellXfs count="211">
    <xf numFmtId="0" fontId="0" fillId="2" borderId="0" xfId="0"/>
    <xf numFmtId="0" fontId="7" fillId="9" borderId="3" xfId="0" applyFont="1" applyFill="1" applyBorder="1" applyAlignment="1">
      <alignment horizontal="left" vertical="center" wrapText="1"/>
    </xf>
    <xf numFmtId="0" fontId="0" fillId="2" borderId="0" xfId="0" applyAlignment="1">
      <alignment wrapText="1"/>
    </xf>
    <xf numFmtId="0" fontId="7" fillId="7" borderId="5" xfId="0" applyFont="1" applyFill="1" applyBorder="1" applyAlignment="1">
      <alignment horizontal="left" vertical="center" wrapText="1"/>
    </xf>
    <xf numFmtId="0" fontId="8" fillId="11" borderId="3" xfId="0" applyFont="1" applyFill="1" applyBorder="1" applyAlignment="1">
      <alignment horizontal="left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wrapText="1"/>
    </xf>
    <xf numFmtId="164" fontId="0" fillId="4" borderId="3" xfId="0" applyNumberFormat="1" applyFill="1" applyBorder="1" applyAlignment="1">
      <alignment wrapText="1"/>
    </xf>
    <xf numFmtId="164" fontId="0" fillId="6" borderId="3" xfId="0" applyNumberFormat="1" applyFill="1" applyBorder="1" applyAlignment="1">
      <alignment wrapText="1"/>
    </xf>
    <xf numFmtId="0" fontId="8" fillId="11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2" borderId="0" xfId="0" applyFont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164" fontId="0" fillId="13" borderId="3" xfId="0" applyNumberFormat="1" applyFill="1" applyBorder="1" applyAlignment="1">
      <alignment wrapText="1"/>
    </xf>
    <xf numFmtId="1" fontId="2" fillId="13" borderId="3" xfId="0" applyNumberFormat="1" applyFont="1" applyFill="1" applyBorder="1" applyAlignment="1">
      <alignment wrapText="1"/>
    </xf>
    <xf numFmtId="49" fontId="2" fillId="13" borderId="3" xfId="0" applyNumberFormat="1" applyFont="1" applyFill="1" applyBorder="1" applyAlignment="1">
      <alignment wrapText="1"/>
    </xf>
    <xf numFmtId="0" fontId="9" fillId="12" borderId="3" xfId="0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/>
    </xf>
    <xf numFmtId="0" fontId="7" fillId="14" borderId="11" xfId="0" applyFont="1" applyFill="1" applyBorder="1" applyAlignment="1">
      <alignment horizontal="center" vertical="center" wrapText="1"/>
    </xf>
    <xf numFmtId="0" fontId="9" fillId="2" borderId="0" xfId="0" applyFont="1"/>
    <xf numFmtId="0" fontId="9" fillId="17" borderId="3" xfId="0" applyFont="1" applyFill="1" applyBorder="1" applyAlignment="1">
      <alignment vertical="center"/>
    </xf>
    <xf numFmtId="0" fontId="13" fillId="2" borderId="15" xfId="0" applyFont="1" applyBorder="1" applyAlignment="1">
      <alignment horizontal="center" vertical="center" wrapText="1"/>
    </xf>
    <xf numFmtId="0" fontId="13" fillId="2" borderId="16" xfId="0" applyFont="1" applyBorder="1" applyAlignment="1">
      <alignment horizontal="center" vertical="center" wrapText="1"/>
    </xf>
    <xf numFmtId="0" fontId="13" fillId="2" borderId="17" xfId="0" applyFont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2" borderId="20" xfId="0" applyFont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2" borderId="23" xfId="0" applyFont="1" applyBorder="1" applyAlignment="1">
      <alignment horizontal="center" vertical="center" wrapText="1"/>
    </xf>
    <xf numFmtId="0" fontId="3" fillId="17" borderId="3" xfId="0" applyFont="1" applyFill="1" applyBorder="1" applyAlignment="1">
      <alignment vertical="center"/>
    </xf>
    <xf numFmtId="0" fontId="3" fillId="17" borderId="3" xfId="0" applyFont="1" applyFill="1" applyBorder="1" applyAlignment="1">
      <alignment horizontal="center" vertical="center" wrapText="1"/>
    </xf>
    <xf numFmtId="3" fontId="13" fillId="18" borderId="15" xfId="0" applyNumberFormat="1" applyFont="1" applyFill="1" applyBorder="1" applyAlignment="1">
      <alignment horizontal="center" vertical="center"/>
    </xf>
    <xf numFmtId="0" fontId="3" fillId="1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left" vertical="center" wrapText="1"/>
    </xf>
    <xf numFmtId="3" fontId="13" fillId="18" borderId="5" xfId="0" applyNumberFormat="1" applyFont="1" applyFill="1" applyBorder="1" applyAlignment="1">
      <alignment horizontal="right" vertical="center"/>
    </xf>
    <xf numFmtId="0" fontId="2" fillId="19" borderId="3" xfId="0" applyFont="1" applyFill="1" applyBorder="1" applyAlignment="1">
      <alignment vertical="center" wrapText="1"/>
    </xf>
    <xf numFmtId="0" fontId="7" fillId="20" borderId="15" xfId="1" applyFont="1" applyFill="1" applyBorder="1" applyAlignment="1">
      <alignment horizontal="center" vertical="center"/>
    </xf>
    <xf numFmtId="0" fontId="14" fillId="0" borderId="12" xfId="1" applyFont="1" applyBorder="1" applyAlignment="1">
      <alignment horizontal="centerContinuous" vertical="center"/>
    </xf>
    <xf numFmtId="0" fontId="14" fillId="0" borderId="13" xfId="1" applyFont="1" applyBorder="1" applyAlignment="1">
      <alignment horizontal="centerContinuous" vertical="center"/>
    </xf>
    <xf numFmtId="0" fontId="14" fillId="0" borderId="14" xfId="1" applyFont="1" applyBorder="1" applyAlignment="1">
      <alignment horizontal="centerContinuous" vertical="center"/>
    </xf>
    <xf numFmtId="0" fontId="1" fillId="0" borderId="0" xfId="1"/>
    <xf numFmtId="0" fontId="11" fillId="0" borderId="18" xfId="1" applyFont="1" applyBorder="1" applyAlignment="1">
      <alignment horizontal="centerContinuous" vertical="center" wrapText="1"/>
    </xf>
    <xf numFmtId="0" fontId="11" fillId="0" borderId="15" xfId="1" applyFont="1" applyBorder="1" applyAlignment="1">
      <alignment horizontal="centerContinuous" vertical="center"/>
    </xf>
    <xf numFmtId="0" fontId="5" fillId="0" borderId="17" xfId="1" applyFont="1" applyBorder="1" applyAlignment="1">
      <alignment horizontal="centerContinuous" vertical="center"/>
    </xf>
    <xf numFmtId="0" fontId="16" fillId="0" borderId="26" xfId="1" applyFont="1" applyBorder="1" applyAlignment="1">
      <alignment horizontal="center" vertical="center"/>
    </xf>
    <xf numFmtId="0" fontId="16" fillId="0" borderId="27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0" fontId="16" fillId="0" borderId="17" xfId="1" applyFont="1" applyBorder="1" applyAlignment="1">
      <alignment horizontal="center" vertical="center"/>
    </xf>
    <xf numFmtId="0" fontId="17" fillId="0" borderId="28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31" xfId="1" applyFont="1" applyBorder="1" applyAlignment="1">
      <alignment vertical="center"/>
    </xf>
    <xf numFmtId="0" fontId="7" fillId="7" borderId="28" xfId="1" applyFont="1" applyFill="1" applyBorder="1" applyAlignment="1">
      <alignment vertical="center"/>
    </xf>
    <xf numFmtId="0" fontId="4" fillId="18" borderId="32" xfId="1" applyFont="1" applyFill="1" applyBorder="1" applyAlignment="1">
      <alignment vertical="center" wrapText="1"/>
    </xf>
    <xf numFmtId="0" fontId="6" fillId="18" borderId="33" xfId="1" applyFont="1" applyFill="1" applyBorder="1" applyAlignment="1">
      <alignment horizontal="left" vertical="center" wrapText="1"/>
    </xf>
    <xf numFmtId="0" fontId="4" fillId="18" borderId="7" xfId="1" applyFont="1" applyFill="1" applyBorder="1" applyAlignment="1">
      <alignment horizontal="left" vertical="center" wrapText="1"/>
    </xf>
    <xf numFmtId="0" fontId="4" fillId="18" borderId="31" xfId="1" applyFont="1" applyFill="1" applyBorder="1" applyAlignment="1">
      <alignment horizontal="left" vertical="center" wrapText="1"/>
    </xf>
    <xf numFmtId="0" fontId="18" fillId="18" borderId="30" xfId="1" applyFont="1" applyFill="1" applyBorder="1" applyAlignment="1">
      <alignment horizontal="left" vertical="center" wrapText="1"/>
    </xf>
    <xf numFmtId="0" fontId="7" fillId="0" borderId="34" xfId="1" applyFont="1" applyBorder="1" applyAlignment="1">
      <alignment vertical="center"/>
    </xf>
    <xf numFmtId="0" fontId="7" fillId="0" borderId="35" xfId="1" applyFont="1" applyBorder="1" applyAlignment="1">
      <alignment vertical="center"/>
    </xf>
    <xf numFmtId="0" fontId="5" fillId="0" borderId="30" xfId="1" applyFont="1" applyBorder="1" applyAlignment="1">
      <alignment horizontal="center" vertical="center"/>
    </xf>
    <xf numFmtId="0" fontId="5" fillId="0" borderId="29" xfId="1" applyFont="1" applyBorder="1" applyAlignment="1">
      <alignment vertical="center"/>
    </xf>
    <xf numFmtId="0" fontId="7" fillId="9" borderId="36" xfId="1" applyFont="1" applyFill="1" applyBorder="1" applyAlignment="1">
      <alignment vertical="center"/>
    </xf>
    <xf numFmtId="0" fontId="4" fillId="18" borderId="37" xfId="1" applyFont="1" applyFill="1" applyBorder="1" applyAlignment="1">
      <alignment vertical="center" wrapText="1"/>
    </xf>
    <xf numFmtId="0" fontId="6" fillId="18" borderId="38" xfId="1" applyFont="1" applyFill="1" applyBorder="1" applyAlignment="1">
      <alignment horizontal="left" vertical="center" wrapText="1"/>
    </xf>
    <xf numFmtId="0" fontId="4" fillId="18" borderId="3" xfId="1" applyFont="1" applyFill="1" applyBorder="1" applyAlignment="1">
      <alignment horizontal="left" vertical="center" wrapText="1"/>
    </xf>
    <xf numFmtId="0" fontId="4" fillId="18" borderId="1" xfId="1" applyFont="1" applyFill="1" applyBorder="1" applyAlignment="1">
      <alignment horizontal="left" vertical="center" wrapText="1"/>
    </xf>
    <xf numFmtId="0" fontId="18" fillId="18" borderId="36" xfId="1" applyFont="1" applyFill="1" applyBorder="1" applyAlignment="1">
      <alignment horizontal="left" vertical="center" wrapText="1"/>
    </xf>
    <xf numFmtId="0" fontId="18" fillId="18" borderId="39" xfId="1" applyFont="1" applyFill="1" applyBorder="1" applyAlignment="1">
      <alignment horizontal="left" vertical="center" wrapText="1"/>
    </xf>
    <xf numFmtId="0" fontId="5" fillId="0" borderId="40" xfId="1" applyFont="1" applyBorder="1" applyAlignment="1">
      <alignment horizontal="center" vertical="center"/>
    </xf>
    <xf numFmtId="0" fontId="5" fillId="0" borderId="41" xfId="1" applyFont="1" applyBorder="1" applyAlignment="1">
      <alignment vertical="center"/>
    </xf>
    <xf numFmtId="0" fontId="7" fillId="10" borderId="42" xfId="1" applyFont="1" applyFill="1" applyBorder="1" applyAlignment="1">
      <alignment vertical="center"/>
    </xf>
    <xf numFmtId="0" fontId="4" fillId="18" borderId="43" xfId="1" applyFont="1" applyFill="1" applyBorder="1" applyAlignment="1">
      <alignment vertical="center" wrapText="1"/>
    </xf>
    <xf numFmtId="0" fontId="6" fillId="18" borderId="44" xfId="1" applyFont="1" applyFill="1" applyBorder="1" applyAlignment="1">
      <alignment horizontal="left" vertical="center" wrapText="1"/>
    </xf>
    <xf numFmtId="0" fontId="4" fillId="18" borderId="10" xfId="1" applyFont="1" applyFill="1" applyBorder="1" applyAlignment="1">
      <alignment horizontal="left" vertical="center" wrapText="1"/>
    </xf>
    <xf numFmtId="0" fontId="4" fillId="18" borderId="45" xfId="1" applyFont="1" applyFill="1" applyBorder="1" applyAlignment="1">
      <alignment horizontal="left" vertical="center" wrapText="1"/>
    </xf>
    <xf numFmtId="0" fontId="18" fillId="18" borderId="42" xfId="1" applyFont="1" applyFill="1" applyBorder="1" applyAlignment="1">
      <alignment horizontal="left" vertical="center" wrapText="1"/>
    </xf>
    <xf numFmtId="0" fontId="4" fillId="16" borderId="46" xfId="1" applyFont="1" applyFill="1" applyBorder="1" applyAlignment="1">
      <alignment vertical="center" wrapText="1"/>
    </xf>
    <xf numFmtId="0" fontId="6" fillId="16" borderId="47" xfId="1" applyFont="1" applyFill="1" applyBorder="1" applyAlignment="1">
      <alignment horizontal="left" vertical="center" wrapText="1"/>
    </xf>
    <xf numFmtId="0" fontId="4" fillId="16" borderId="5" xfId="1" applyFont="1" applyFill="1" applyBorder="1" applyAlignment="1">
      <alignment horizontal="left" vertical="center" wrapText="1"/>
    </xf>
    <xf numFmtId="0" fontId="4" fillId="16" borderId="0" xfId="1" applyFont="1" applyFill="1" applyAlignment="1">
      <alignment horizontal="left" vertical="center" wrapText="1"/>
    </xf>
    <xf numFmtId="0" fontId="18" fillId="16" borderId="28" xfId="1" applyFont="1" applyFill="1" applyBorder="1" applyAlignment="1">
      <alignment horizontal="left" vertical="center" wrapText="1"/>
    </xf>
    <xf numFmtId="0" fontId="4" fillId="16" borderId="37" xfId="1" applyFont="1" applyFill="1" applyBorder="1" applyAlignment="1">
      <alignment vertical="center" wrapText="1"/>
    </xf>
    <xf numFmtId="0" fontId="6" fillId="16" borderId="38" xfId="1" applyFont="1" applyFill="1" applyBorder="1" applyAlignment="1">
      <alignment horizontal="left" vertical="center" wrapText="1"/>
    </xf>
    <xf numFmtId="0" fontId="4" fillId="16" borderId="3" xfId="1" applyFont="1" applyFill="1" applyBorder="1" applyAlignment="1">
      <alignment horizontal="left" vertical="center" wrapText="1"/>
    </xf>
    <xf numFmtId="0" fontId="18" fillId="16" borderId="36" xfId="1" applyFont="1" applyFill="1" applyBorder="1" applyAlignment="1">
      <alignment horizontal="left" vertical="center" wrapText="1"/>
    </xf>
    <xf numFmtId="0" fontId="4" fillId="16" borderId="48" xfId="1" applyFont="1" applyFill="1" applyBorder="1" applyAlignment="1">
      <alignment vertical="center" wrapText="1"/>
    </xf>
    <xf numFmtId="0" fontId="6" fillId="16" borderId="49" xfId="1" applyFont="1" applyFill="1" applyBorder="1" applyAlignment="1">
      <alignment horizontal="left" vertical="center" wrapText="1"/>
    </xf>
    <xf numFmtId="0" fontId="4" fillId="16" borderId="4" xfId="1" applyFont="1" applyFill="1" applyBorder="1" applyAlignment="1">
      <alignment horizontal="left" vertical="center" wrapText="1"/>
    </xf>
    <xf numFmtId="0" fontId="18" fillId="16" borderId="39" xfId="1" applyFont="1" applyFill="1" applyBorder="1" applyAlignment="1">
      <alignment horizontal="left" vertical="center" wrapText="1"/>
    </xf>
    <xf numFmtId="0" fontId="4" fillId="16" borderId="43" xfId="1" applyFont="1" applyFill="1" applyBorder="1" applyAlignment="1">
      <alignment vertical="center" wrapText="1"/>
    </xf>
    <xf numFmtId="0" fontId="4" fillId="16" borderId="41" xfId="1" applyFont="1" applyFill="1" applyBorder="1" applyAlignment="1">
      <alignment horizontal="left" vertical="center" wrapText="1"/>
    </xf>
    <xf numFmtId="0" fontId="18" fillId="16" borderId="42" xfId="1" applyFont="1" applyFill="1" applyBorder="1" applyAlignment="1">
      <alignment horizontal="left" vertical="center" wrapText="1"/>
    </xf>
    <xf numFmtId="0" fontId="4" fillId="18" borderId="52" xfId="1" applyFont="1" applyFill="1" applyBorder="1" applyAlignment="1">
      <alignment horizontal="left" vertical="center" wrapText="1"/>
    </xf>
    <xf numFmtId="0" fontId="18" fillId="18" borderId="28" xfId="1" applyFont="1" applyFill="1" applyBorder="1" applyAlignment="1">
      <alignment horizontal="left" vertical="center" wrapText="1"/>
    </xf>
    <xf numFmtId="0" fontId="4" fillId="18" borderId="2" xfId="1" applyFont="1" applyFill="1" applyBorder="1" applyAlignment="1">
      <alignment horizontal="left" vertical="center" wrapText="1"/>
    </xf>
    <xf numFmtId="0" fontId="4" fillId="18" borderId="0" xfId="1" applyFont="1" applyFill="1" applyAlignment="1">
      <alignment horizontal="left" vertical="center" wrapText="1"/>
    </xf>
    <xf numFmtId="0" fontId="4" fillId="18" borderId="53" xfId="1" applyFont="1" applyFill="1" applyBorder="1" applyAlignment="1">
      <alignment vertical="center" wrapText="1"/>
    </xf>
    <xf numFmtId="0" fontId="4" fillId="18" borderId="4" xfId="1" applyFont="1" applyFill="1" applyBorder="1" applyAlignment="1">
      <alignment horizontal="left" vertical="center" wrapText="1"/>
    </xf>
    <xf numFmtId="0" fontId="4" fillId="18" borderId="50" xfId="1" applyFont="1" applyFill="1" applyBorder="1" applyAlignment="1">
      <alignment vertical="center" wrapText="1"/>
    </xf>
    <xf numFmtId="0" fontId="4" fillId="18" borderId="54" xfId="1" applyFont="1" applyFill="1" applyBorder="1" applyAlignment="1">
      <alignment horizontal="left" vertical="center" wrapText="1"/>
    </xf>
    <xf numFmtId="0" fontId="4" fillId="16" borderId="12" xfId="1" applyFont="1" applyFill="1" applyBorder="1" applyAlignment="1">
      <alignment vertical="center" wrapText="1"/>
    </xf>
    <xf numFmtId="0" fontId="6" fillId="16" borderId="55" xfId="1" applyFont="1" applyFill="1" applyBorder="1" applyAlignment="1">
      <alignment horizontal="left" vertical="center" wrapText="1"/>
    </xf>
    <xf numFmtId="0" fontId="6" fillId="16" borderId="18" xfId="1" applyFont="1" applyFill="1" applyBorder="1" applyAlignment="1">
      <alignment horizontal="left" vertical="center" wrapText="1"/>
    </xf>
    <xf numFmtId="0" fontId="18" fillId="16" borderId="24" xfId="1" applyFont="1" applyFill="1" applyBorder="1" applyAlignment="1">
      <alignment horizontal="left" vertical="center" wrapText="1"/>
    </xf>
    <xf numFmtId="0" fontId="4" fillId="16" borderId="14" xfId="1" applyFont="1" applyFill="1" applyBorder="1" applyAlignment="1">
      <alignment horizontal="left" vertical="center" wrapText="1"/>
    </xf>
    <xf numFmtId="0" fontId="18" fillId="16" borderId="15" xfId="1" applyFont="1" applyFill="1" applyBorder="1" applyAlignment="1">
      <alignment horizontal="left" vertical="center" wrapText="1"/>
    </xf>
    <xf numFmtId="0" fontId="4" fillId="18" borderId="26" xfId="1" applyFont="1" applyFill="1" applyBorder="1" applyAlignment="1">
      <alignment vertical="center" wrapText="1"/>
    </xf>
    <xf numFmtId="0" fontId="6" fillId="18" borderId="56" xfId="1" applyFont="1" applyFill="1" applyBorder="1" applyAlignment="1">
      <alignment horizontal="left" vertical="center" wrapText="1"/>
    </xf>
    <xf numFmtId="0" fontId="6" fillId="18" borderId="57" xfId="1" applyFont="1" applyFill="1" applyBorder="1" applyAlignment="1">
      <alignment horizontal="left" vertical="center" wrapText="1"/>
    </xf>
    <xf numFmtId="0" fontId="18" fillId="18" borderId="0" xfId="1" applyFont="1" applyFill="1" applyAlignment="1">
      <alignment horizontal="left" vertical="center" wrapText="1"/>
    </xf>
    <xf numFmtId="0" fontId="18" fillId="18" borderId="58" xfId="1" applyFont="1" applyFill="1" applyBorder="1" applyAlignment="1">
      <alignment horizontal="left" vertical="center" wrapText="1"/>
    </xf>
    <xf numFmtId="0" fontId="18" fillId="16" borderId="13" xfId="1" applyFont="1" applyFill="1" applyBorder="1" applyAlignment="1">
      <alignment horizontal="left" vertical="center" wrapText="1"/>
    </xf>
    <xf numFmtId="0" fontId="4" fillId="16" borderId="13" xfId="1" applyFont="1" applyFill="1" applyBorder="1" applyAlignment="1">
      <alignment horizontal="left" vertical="center" wrapText="1"/>
    </xf>
    <xf numFmtId="0" fontId="4" fillId="18" borderId="12" xfId="1" applyFont="1" applyFill="1" applyBorder="1" applyAlignment="1">
      <alignment vertical="center" wrapText="1"/>
    </xf>
    <xf numFmtId="0" fontId="6" fillId="18" borderId="55" xfId="1" applyFont="1" applyFill="1" applyBorder="1" applyAlignment="1">
      <alignment horizontal="left" vertical="center" wrapText="1"/>
    </xf>
    <xf numFmtId="0" fontId="6" fillId="18" borderId="18" xfId="1" applyFont="1" applyFill="1" applyBorder="1" applyAlignment="1">
      <alignment horizontal="left" vertical="center" wrapText="1"/>
    </xf>
    <xf numFmtId="0" fontId="18" fillId="18" borderId="13" xfId="1" applyFont="1" applyFill="1" applyBorder="1" applyAlignment="1">
      <alignment horizontal="left" vertical="center" wrapText="1"/>
    </xf>
    <xf numFmtId="0" fontId="4" fillId="18" borderId="13" xfId="1" applyFont="1" applyFill="1" applyBorder="1" applyAlignment="1">
      <alignment horizontal="left" vertical="center" wrapText="1"/>
    </xf>
    <xf numFmtId="0" fontId="18" fillId="18" borderId="15" xfId="1" applyFont="1" applyFill="1" applyBorder="1" applyAlignment="1">
      <alignment horizontal="left" vertical="center" wrapText="1"/>
    </xf>
    <xf numFmtId="0" fontId="7" fillId="0" borderId="9" xfId="1" applyFont="1" applyBorder="1" applyAlignment="1">
      <alignment vertical="center"/>
    </xf>
    <xf numFmtId="0" fontId="7" fillId="0" borderId="11" xfId="1" applyFont="1" applyBorder="1" applyAlignment="1">
      <alignment vertical="center"/>
    </xf>
    <xf numFmtId="0" fontId="9" fillId="15" borderId="3" xfId="0" applyFont="1" applyFill="1" applyBorder="1"/>
    <xf numFmtId="3" fontId="13" fillId="11" borderId="15" xfId="0" applyNumberFormat="1" applyFont="1" applyFill="1" applyBorder="1" applyAlignment="1">
      <alignment horizontal="center" vertical="center"/>
    </xf>
    <xf numFmtId="3" fontId="13" fillId="11" borderId="16" xfId="0" applyNumberFormat="1" applyFont="1" applyFill="1" applyBorder="1" applyAlignment="1">
      <alignment horizontal="center" vertical="center"/>
    </xf>
    <xf numFmtId="3" fontId="13" fillId="11" borderId="17" xfId="0" applyNumberFormat="1" applyFont="1" applyFill="1" applyBorder="1" applyAlignment="1">
      <alignment horizontal="center" vertical="center"/>
    </xf>
    <xf numFmtId="3" fontId="13" fillId="11" borderId="5" xfId="0" applyNumberFormat="1" applyFont="1" applyFill="1" applyBorder="1" applyAlignment="1">
      <alignment horizontal="center" vertical="center"/>
    </xf>
    <xf numFmtId="3" fontId="3" fillId="11" borderId="5" xfId="0" applyNumberFormat="1" applyFont="1" applyFill="1" applyBorder="1" applyAlignment="1">
      <alignment horizontal="right" vertical="center"/>
    </xf>
    <xf numFmtId="0" fontId="12" fillId="11" borderId="12" xfId="0" applyFont="1" applyFill="1" applyBorder="1" applyAlignment="1">
      <alignment horizontal="centerContinuous" vertical="center"/>
    </xf>
    <xf numFmtId="0" fontId="13" fillId="11" borderId="13" xfId="0" applyFont="1" applyFill="1" applyBorder="1" applyAlignment="1">
      <alignment horizontal="centerContinuous"/>
    </xf>
    <xf numFmtId="0" fontId="13" fillId="11" borderId="14" xfId="0" applyFont="1" applyFill="1" applyBorder="1" applyAlignment="1">
      <alignment horizontal="centerContinuous"/>
    </xf>
    <xf numFmtId="3" fontId="13" fillId="11" borderId="18" xfId="0" applyNumberFormat="1" applyFont="1" applyFill="1" applyBorder="1" applyAlignment="1">
      <alignment horizontal="center" vertical="center"/>
    </xf>
    <xf numFmtId="3" fontId="13" fillId="11" borderId="19" xfId="0" applyNumberFormat="1" applyFont="1" applyFill="1" applyBorder="1" applyAlignment="1">
      <alignment horizontal="center" vertical="center"/>
    </xf>
    <xf numFmtId="3" fontId="13" fillId="11" borderId="24" xfId="0" applyNumberFormat="1" applyFont="1" applyFill="1" applyBorder="1" applyAlignment="1">
      <alignment horizontal="center" vertical="center"/>
    </xf>
    <xf numFmtId="3" fontId="3" fillId="11" borderId="25" xfId="0" applyNumberFormat="1" applyFont="1" applyFill="1" applyBorder="1" applyAlignment="1">
      <alignment horizontal="right" vertical="center"/>
    </xf>
    <xf numFmtId="0" fontId="12" fillId="23" borderId="15" xfId="0" applyFont="1" applyFill="1" applyBorder="1" applyAlignment="1">
      <alignment horizontal="centerContinuous" vertical="center" wrapText="1"/>
    </xf>
    <xf numFmtId="0" fontId="9" fillId="23" borderId="13" xfId="0" applyFont="1" applyFill="1" applyBorder="1" applyAlignment="1">
      <alignment horizontal="centerContinuous"/>
    </xf>
    <xf numFmtId="0" fontId="9" fillId="23" borderId="14" xfId="0" applyFont="1" applyFill="1" applyBorder="1" applyAlignment="1">
      <alignment horizontal="centerContinuous"/>
    </xf>
    <xf numFmtId="3" fontId="13" fillId="23" borderId="18" xfId="0" applyNumberFormat="1" applyFont="1" applyFill="1" applyBorder="1" applyAlignment="1">
      <alignment horizontal="center" vertical="center"/>
    </xf>
    <xf numFmtId="3" fontId="13" fillId="23" borderId="19" xfId="0" applyNumberFormat="1" applyFont="1" applyFill="1" applyBorder="1" applyAlignment="1">
      <alignment horizontal="center" vertical="center"/>
    </xf>
    <xf numFmtId="3" fontId="13" fillId="23" borderId="24" xfId="0" applyNumberFormat="1" applyFont="1" applyFill="1" applyBorder="1" applyAlignment="1">
      <alignment horizontal="center" vertical="center"/>
    </xf>
    <xf numFmtId="3" fontId="3" fillId="23" borderId="5" xfId="0" applyNumberFormat="1" applyFont="1" applyFill="1" applyBorder="1" applyAlignment="1">
      <alignment horizontal="right" vertical="center"/>
    </xf>
    <xf numFmtId="0" fontId="16" fillId="2" borderId="12" xfId="0" applyFont="1" applyBorder="1" applyAlignment="1">
      <alignment horizontal="center" vertical="center" textRotation="90"/>
    </xf>
    <xf numFmtId="0" fontId="16" fillId="2" borderId="18" xfId="0" applyFont="1" applyBorder="1" applyAlignment="1">
      <alignment horizontal="center" vertical="center"/>
    </xf>
    <xf numFmtId="0" fontId="16" fillId="2" borderId="17" xfId="0" applyFont="1" applyBorder="1" applyAlignment="1">
      <alignment horizontal="center" vertical="center"/>
    </xf>
    <xf numFmtId="0" fontId="7" fillId="21" borderId="28" xfId="0" applyFont="1" applyFill="1" applyBorder="1" applyAlignment="1">
      <alignment horizontal="right" vertical="center" wrapText="1"/>
    </xf>
    <xf numFmtId="0" fontId="19" fillId="21" borderId="59" xfId="0" applyFont="1" applyFill="1" applyBorder="1" applyAlignment="1">
      <alignment vertical="center" wrapText="1"/>
    </xf>
    <xf numFmtId="0" fontId="7" fillId="21" borderId="8" xfId="0" quotePrefix="1" applyFont="1" applyFill="1" applyBorder="1" applyAlignment="1">
      <alignment horizontal="left" vertical="center" wrapText="1"/>
    </xf>
    <xf numFmtId="0" fontId="7" fillId="21" borderId="36" xfId="0" applyFont="1" applyFill="1" applyBorder="1" applyAlignment="1">
      <alignment horizontal="right" vertical="center" wrapText="1"/>
    </xf>
    <xf numFmtId="0" fontId="19" fillId="21" borderId="34" xfId="0" applyFont="1" applyFill="1" applyBorder="1" applyAlignment="1">
      <alignment vertical="center" wrapText="1"/>
    </xf>
    <xf numFmtId="0" fontId="7" fillId="21" borderId="35" xfId="0" quotePrefix="1" applyFont="1" applyFill="1" applyBorder="1" applyAlignment="1">
      <alignment horizontal="left" vertical="center" wrapText="1"/>
    </xf>
    <xf numFmtId="0" fontId="7" fillId="21" borderId="35" xfId="0" applyFont="1" applyFill="1" applyBorder="1" applyAlignment="1">
      <alignment horizontal="left" vertical="center" wrapText="1"/>
    </xf>
    <xf numFmtId="0" fontId="7" fillId="21" borderId="30" xfId="0" applyFont="1" applyFill="1" applyBorder="1" applyAlignment="1">
      <alignment horizontal="right" vertical="center" wrapText="1"/>
    </xf>
    <xf numFmtId="0" fontId="7" fillId="24" borderId="36" xfId="0" quotePrefix="1" applyFont="1" applyFill="1" applyBorder="1" applyAlignment="1">
      <alignment horizontal="right" vertical="center" wrapText="1"/>
    </xf>
    <xf numFmtId="0" fontId="19" fillId="24" borderId="34" xfId="0" applyFont="1" applyFill="1" applyBorder="1" applyAlignment="1">
      <alignment vertical="center" wrapText="1"/>
    </xf>
    <xf numFmtId="0" fontId="7" fillId="24" borderId="35" xfId="0" quotePrefix="1" applyFont="1" applyFill="1" applyBorder="1" applyAlignment="1">
      <alignment horizontal="left" vertical="center" wrapText="1"/>
    </xf>
    <xf numFmtId="0" fontId="7" fillId="22" borderId="36" xfId="0" quotePrefix="1" applyFont="1" applyFill="1" applyBorder="1" applyAlignment="1">
      <alignment horizontal="right" vertical="center" wrapText="1"/>
    </xf>
    <xf numFmtId="0" fontId="19" fillId="22" borderId="34" xfId="0" applyFont="1" applyFill="1" applyBorder="1" applyAlignment="1">
      <alignment vertical="center" wrapText="1"/>
    </xf>
    <xf numFmtId="0" fontId="7" fillId="22" borderId="35" xfId="0" quotePrefix="1" applyFont="1" applyFill="1" applyBorder="1" applyAlignment="1">
      <alignment horizontal="left" vertical="center" wrapText="1"/>
    </xf>
    <xf numFmtId="0" fontId="7" fillId="22" borderId="42" xfId="0" quotePrefix="1" applyFont="1" applyFill="1" applyBorder="1" applyAlignment="1">
      <alignment horizontal="right" vertical="center" wrapText="1"/>
    </xf>
    <xf numFmtId="0" fontId="19" fillId="22" borderId="9" xfId="0" applyFont="1" applyFill="1" applyBorder="1" applyAlignment="1">
      <alignment vertical="center" wrapText="1"/>
    </xf>
    <xf numFmtId="0" fontId="7" fillId="22" borderId="11" xfId="0" applyFont="1" applyFill="1" applyBorder="1" applyAlignment="1">
      <alignment horizontal="left" vertical="center" wrapText="1"/>
    </xf>
    <xf numFmtId="0" fontId="11" fillId="2" borderId="46" xfId="0" applyFont="1" applyBorder="1" applyAlignment="1">
      <alignment wrapText="1"/>
    </xf>
    <xf numFmtId="0" fontId="11" fillId="2" borderId="61" xfId="0" applyFont="1" applyBorder="1" applyAlignment="1">
      <alignment wrapText="1"/>
    </xf>
    <xf numFmtId="0" fontId="11" fillId="2" borderId="58" xfId="0" applyFont="1" applyBorder="1" applyAlignment="1">
      <alignment horizontal="centerContinuous" vertical="center"/>
    </xf>
    <xf numFmtId="0" fontId="5" fillId="2" borderId="59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7" borderId="8" xfId="0" applyFont="1" applyFill="1" applyBorder="1" applyAlignment="1">
      <alignment horizontal="left" vertical="center" wrapText="1"/>
    </xf>
    <xf numFmtId="0" fontId="5" fillId="2" borderId="34" xfId="0" applyFont="1" applyBorder="1" applyAlignment="1">
      <alignment horizontal="center" vertical="center" wrapText="1"/>
    </xf>
    <xf numFmtId="0" fontId="7" fillId="2" borderId="3" xfId="0" applyFont="1" applyBorder="1" applyAlignment="1">
      <alignment horizontal="left" vertical="center" wrapText="1"/>
    </xf>
    <xf numFmtId="0" fontId="7" fillId="9" borderId="35" xfId="0" applyFont="1" applyFill="1" applyBorder="1" applyAlignment="1">
      <alignment horizontal="left" vertical="center" wrapText="1"/>
    </xf>
    <xf numFmtId="0" fontId="20" fillId="2" borderId="3" xfId="0" applyFont="1" applyBorder="1" applyAlignment="1">
      <alignment horizontal="left" vertical="center" wrapText="1"/>
    </xf>
    <xf numFmtId="0" fontId="5" fillId="2" borderId="9" xfId="0" applyFont="1" applyBorder="1" applyAlignment="1">
      <alignment horizontal="center" vertical="center" wrapText="1"/>
    </xf>
    <xf numFmtId="0" fontId="7" fillId="2" borderId="10" xfId="0" applyFont="1" applyBorder="1" applyAlignment="1">
      <alignment horizontal="left" vertical="center" wrapText="1"/>
    </xf>
    <xf numFmtId="0" fontId="7" fillId="10" borderId="11" xfId="0" applyFont="1" applyFill="1" applyBorder="1" applyAlignment="1">
      <alignment horizontal="left" vertical="center" wrapText="1"/>
    </xf>
    <xf numFmtId="0" fontId="2" fillId="19" borderId="3" xfId="0" applyFont="1" applyFill="1" applyBorder="1" applyAlignment="1">
      <alignment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" fontId="2" fillId="13" borderId="3" xfId="0" applyNumberFormat="1" applyFont="1" applyFill="1" applyBorder="1" applyAlignment="1">
      <alignment wrapText="1"/>
    </xf>
    <xf numFmtId="49" fontId="2" fillId="13" borderId="3" xfId="0" applyNumberFormat="1" applyFont="1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9" fillId="12" borderId="2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0" fillId="4" borderId="3" xfId="0" applyFill="1" applyBorder="1"/>
    <xf numFmtId="49" fontId="9" fillId="15" borderId="3" xfId="0" applyNumberFormat="1" applyFont="1" applyFill="1" applyBorder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6" fillId="18" borderId="51" xfId="1" applyFont="1" applyFill="1" applyBorder="1" applyAlignment="1">
      <alignment horizontal="left" vertical="center" wrapText="1"/>
    </xf>
    <xf numFmtId="0" fontId="6" fillId="18" borderId="26" xfId="1" applyFont="1" applyFill="1" applyBorder="1" applyAlignment="1">
      <alignment horizontal="left" vertical="center" wrapText="1"/>
    </xf>
    <xf numFmtId="0" fontId="6" fillId="18" borderId="50" xfId="1" applyFont="1" applyFill="1" applyBorder="1" applyAlignment="1">
      <alignment horizontal="left" vertical="center" wrapText="1"/>
    </xf>
    <xf numFmtId="0" fontId="4" fillId="18" borderId="7" xfId="1" applyFont="1" applyFill="1" applyBorder="1" applyAlignment="1">
      <alignment horizontal="left" vertical="center" wrapText="1"/>
    </xf>
    <xf numFmtId="0" fontId="4" fillId="18" borderId="3" xfId="1" applyFont="1" applyFill="1" applyBorder="1" applyAlignment="1">
      <alignment horizontal="left" vertical="center" wrapText="1"/>
    </xf>
    <xf numFmtId="0" fontId="15" fillId="2" borderId="12" xfId="0" applyFont="1" applyBorder="1" applyAlignment="1">
      <alignment horizontal="center" vertical="center"/>
    </xf>
    <xf numFmtId="0" fontId="15" fillId="2" borderId="13" xfId="0" applyFont="1" applyBorder="1" applyAlignment="1">
      <alignment horizontal="center" vertical="center"/>
    </xf>
    <xf numFmtId="0" fontId="15" fillId="2" borderId="14" xfId="0" applyFont="1" applyBorder="1" applyAlignment="1">
      <alignment horizontal="center" vertical="center"/>
    </xf>
    <xf numFmtId="0" fontId="11" fillId="2" borderId="51" xfId="0" applyFont="1" applyBorder="1" applyAlignment="1">
      <alignment horizontal="center" vertical="center" wrapText="1"/>
    </xf>
    <xf numFmtId="0" fontId="11" fillId="2" borderId="60" xfId="0" applyFont="1" applyBorder="1" applyAlignment="1">
      <alignment horizontal="center" vertical="center" wrapText="1"/>
    </xf>
    <xf numFmtId="0" fontId="11" fillId="2" borderId="12" xfId="0" applyFont="1" applyBorder="1" applyAlignment="1">
      <alignment horizontal="center" vertical="center" wrapText="1"/>
    </xf>
    <xf numFmtId="0" fontId="11" fillId="2" borderId="14" xfId="0" applyFont="1" applyBorder="1" applyAlignment="1">
      <alignment horizontal="center" vertical="center" wrapText="1"/>
    </xf>
    <xf numFmtId="0" fontId="6" fillId="18" borderId="32" xfId="1" applyFont="1" applyFill="1" applyBorder="1" applyAlignment="1">
      <alignment horizontal="left" vertical="center" wrapText="1"/>
    </xf>
    <xf numFmtId="0" fontId="6" fillId="18" borderId="37" xfId="1" applyFont="1" applyFill="1" applyBorder="1" applyAlignment="1">
      <alignment horizontal="left" vertical="center" wrapText="1"/>
    </xf>
    <xf numFmtId="0" fontId="6" fillId="18" borderId="43" xfId="1" applyFont="1" applyFill="1" applyBorder="1" applyAlignment="1">
      <alignment horizontal="left" vertical="center" wrapText="1"/>
    </xf>
    <xf numFmtId="0" fontId="6" fillId="16" borderId="26" xfId="1" applyFont="1" applyFill="1" applyBorder="1" applyAlignment="1">
      <alignment horizontal="left" vertical="center" wrapText="1"/>
    </xf>
    <xf numFmtId="0" fontId="6" fillId="16" borderId="50" xfId="1" applyFont="1" applyFill="1" applyBorder="1" applyAlignment="1">
      <alignment horizontal="left" vertical="center" wrapText="1"/>
    </xf>
    <xf numFmtId="49" fontId="2" fillId="5" borderId="3" xfId="0" applyNumberFormat="1" applyFont="1" applyFill="1" applyBorder="1"/>
  </cellXfs>
  <cellStyles count="2">
    <cellStyle name="Normál" xfId="0" builtinId="0"/>
    <cellStyle name="Normál 2" xfId="1" xr:uid="{CA8D08C3-A311-4752-9F5E-B6C9A37B6381}"/>
  </cellStyles>
  <dxfs count="7"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7" tint="0.59996337778862885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BDBD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workbookViewId="0"/>
  </sheetViews>
  <sheetFormatPr defaultRowHeight="15" x14ac:dyDescent="0.25"/>
  <cols>
    <col min="1" max="1" width="24.85546875" bestFit="1" customWidth="1"/>
    <col min="2" max="2" width="22.42578125" customWidth="1"/>
  </cols>
  <sheetData>
    <row r="1" spans="1:2" x14ac:dyDescent="0.25">
      <c r="A1" t="s">
        <v>156</v>
      </c>
    </row>
    <row r="2" spans="1:2" x14ac:dyDescent="0.25">
      <c r="A2" t="s">
        <v>393</v>
      </c>
    </row>
    <row r="3" spans="1:2" x14ac:dyDescent="0.25">
      <c r="A3" s="186" t="s">
        <v>394</v>
      </c>
      <c r="B3" s="186" t="s">
        <v>395</v>
      </c>
    </row>
    <row r="4" spans="1:2" x14ac:dyDescent="0.25">
      <c r="A4" s="186" t="s">
        <v>396</v>
      </c>
      <c r="B4" s="186" t="s">
        <v>397</v>
      </c>
    </row>
    <row r="5" spans="1:2" x14ac:dyDescent="0.25">
      <c r="A5" s="186" t="s">
        <v>398</v>
      </c>
      <c r="B5" s="186" t="s">
        <v>399</v>
      </c>
    </row>
    <row r="6" spans="1:2" x14ac:dyDescent="0.25">
      <c r="A6" s="186" t="s">
        <v>400</v>
      </c>
      <c r="B6" s="186" t="s">
        <v>401</v>
      </c>
    </row>
    <row r="7" spans="1:2" x14ac:dyDescent="0.25">
      <c r="A7" s="186" t="s">
        <v>402</v>
      </c>
      <c r="B7" s="187">
        <f>LEFT(B6,4)+1</f>
        <v>2027</v>
      </c>
    </row>
    <row r="8" spans="1:2" x14ac:dyDescent="0.25">
      <c r="A8" s="186" t="s">
        <v>403</v>
      </c>
      <c r="B8" s="187">
        <f>LEFT(B6,4)+10</f>
        <v>2036</v>
      </c>
    </row>
    <row r="9" spans="1:2" x14ac:dyDescent="0.25">
      <c r="A9" s="186" t="s">
        <v>404</v>
      </c>
      <c r="B9" s="186" t="s">
        <v>405</v>
      </c>
    </row>
    <row r="10" spans="1:2" x14ac:dyDescent="0.25">
      <c r="A10" t="s">
        <v>156</v>
      </c>
    </row>
    <row r="11" spans="1:2" x14ac:dyDescent="0.25">
      <c r="A11" t="s">
        <v>156</v>
      </c>
    </row>
    <row r="12" spans="1:2" x14ac:dyDescent="0.25">
      <c r="A12" t="s">
        <v>406</v>
      </c>
    </row>
    <row r="13" spans="1:2" x14ac:dyDescent="0.25">
      <c r="A13" s="186" t="s">
        <v>407</v>
      </c>
      <c r="B13" s="186" t="s">
        <v>408</v>
      </c>
    </row>
    <row r="14" spans="1:2" x14ac:dyDescent="0.25">
      <c r="A14" s="186" t="s">
        <v>396</v>
      </c>
      <c r="B14" s="186" t="s">
        <v>409</v>
      </c>
    </row>
    <row r="15" spans="1:2" x14ac:dyDescent="0.25">
      <c r="A15" s="186" t="s">
        <v>410</v>
      </c>
      <c r="B15" s="186">
        <v>11338024</v>
      </c>
    </row>
    <row r="16" spans="1:2" x14ac:dyDescent="0.25">
      <c r="A16" t="s">
        <v>156</v>
      </c>
    </row>
    <row r="17" spans="1:1" x14ac:dyDescent="0.25">
      <c r="A17" t="s">
        <v>156</v>
      </c>
    </row>
  </sheetData>
  <mergeCells count="20">
    <mergeCell ref="A3"/>
    <mergeCell ref="B3"/>
    <mergeCell ref="A4"/>
    <mergeCell ref="B4"/>
    <mergeCell ref="A5"/>
    <mergeCell ref="B5"/>
    <mergeCell ref="A6"/>
    <mergeCell ref="B6"/>
    <mergeCell ref="A7"/>
    <mergeCell ref="B7"/>
    <mergeCell ref="A8"/>
    <mergeCell ref="B8"/>
    <mergeCell ref="A14"/>
    <mergeCell ref="B14"/>
    <mergeCell ref="A15"/>
    <mergeCell ref="B15"/>
    <mergeCell ref="A9"/>
    <mergeCell ref="B9"/>
    <mergeCell ref="A13"/>
    <mergeCell ref="B1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56"/>
  <sheetViews>
    <sheetView zoomScale="70" zoomScaleNormal="70" workbookViewId="0">
      <selection activeCell="E65" sqref="E65"/>
    </sheetView>
  </sheetViews>
  <sheetFormatPr defaultColWidth="20.7109375" defaultRowHeight="15" x14ac:dyDescent="0.25"/>
  <cols>
    <col min="1" max="1" width="20.7109375" style="20" customWidth="1"/>
    <col min="2" max="16384" width="20.7109375" style="20"/>
  </cols>
  <sheetData>
    <row r="1" spans="1:48" x14ac:dyDescent="0.25">
      <c r="B1" s="20" t="s">
        <v>156</v>
      </c>
      <c r="N1" s="130" t="s">
        <v>154</v>
      </c>
      <c r="O1" s="131"/>
      <c r="P1" s="131"/>
      <c r="Q1" s="131"/>
      <c r="R1" s="131"/>
      <c r="S1" s="131"/>
      <c r="T1" s="131"/>
      <c r="U1" s="131"/>
      <c r="V1" s="131"/>
      <c r="W1" s="131"/>
      <c r="X1" s="132"/>
      <c r="Y1" s="132"/>
      <c r="AA1" s="137" t="s">
        <v>155</v>
      </c>
      <c r="AB1" s="138"/>
      <c r="AC1" s="138"/>
      <c r="AD1" s="138"/>
      <c r="AE1" s="138"/>
      <c r="AF1" s="138"/>
      <c r="AG1" s="138"/>
      <c r="AH1" s="138"/>
      <c r="AI1" s="138"/>
      <c r="AJ1" s="138"/>
      <c r="AK1" s="139"/>
      <c r="AL1" s="139"/>
    </row>
    <row r="2" spans="1:48" ht="75" x14ac:dyDescent="0.25">
      <c r="A2" s="189" t="s">
        <v>6</v>
      </c>
      <c r="B2" s="189" t="s">
        <v>163</v>
      </c>
      <c r="C2" s="189" t="s">
        <v>162</v>
      </c>
      <c r="D2" s="189" t="s">
        <v>190</v>
      </c>
      <c r="E2" s="189" t="s">
        <v>166</v>
      </c>
      <c r="F2" s="189" t="s">
        <v>165</v>
      </c>
      <c r="G2" s="191" t="s">
        <v>157</v>
      </c>
      <c r="I2" s="22" t="s">
        <v>167</v>
      </c>
      <c r="J2" s="23" t="s">
        <v>220</v>
      </c>
      <c r="K2" s="24" t="s">
        <v>221</v>
      </c>
      <c r="L2" s="22" t="s">
        <v>172</v>
      </c>
      <c r="N2" s="25" t="s">
        <v>173</v>
      </c>
      <c r="O2" s="26" t="s">
        <v>174</v>
      </c>
      <c r="P2" s="26" t="s">
        <v>175</v>
      </c>
      <c r="Q2" s="26" t="s">
        <v>176</v>
      </c>
      <c r="R2" s="26" t="s">
        <v>177</v>
      </c>
      <c r="S2" s="26" t="s">
        <v>54</v>
      </c>
      <c r="T2" s="26" t="s">
        <v>178</v>
      </c>
      <c r="U2" s="26" t="s">
        <v>179</v>
      </c>
      <c r="V2" s="26" t="s">
        <v>180</v>
      </c>
      <c r="W2" s="26" t="s">
        <v>181</v>
      </c>
      <c r="X2" s="24" t="s">
        <v>182</v>
      </c>
      <c r="Y2" s="27" t="s">
        <v>183</v>
      </c>
      <c r="AA2" s="28" t="s">
        <v>173</v>
      </c>
      <c r="AB2" s="29" t="s">
        <v>174</v>
      </c>
      <c r="AC2" s="29" t="s">
        <v>175</v>
      </c>
      <c r="AD2" s="29" t="s">
        <v>176</v>
      </c>
      <c r="AE2" s="29" t="s">
        <v>177</v>
      </c>
      <c r="AF2" s="29" t="s">
        <v>54</v>
      </c>
      <c r="AG2" s="29" t="s">
        <v>178</v>
      </c>
      <c r="AH2" s="29" t="s">
        <v>179</v>
      </c>
      <c r="AI2" s="29" t="s">
        <v>180</v>
      </c>
      <c r="AJ2" s="29" t="s">
        <v>181</v>
      </c>
      <c r="AK2" s="30" t="s">
        <v>182</v>
      </c>
      <c r="AL2" s="27" t="s">
        <v>183</v>
      </c>
      <c r="AR2" s="31"/>
      <c r="AS2" s="32" t="s">
        <v>222</v>
      </c>
      <c r="AT2" s="32" t="s">
        <v>223</v>
      </c>
      <c r="AU2" s="32" t="s">
        <v>224</v>
      </c>
      <c r="AV2" s="32" t="s">
        <v>225</v>
      </c>
    </row>
    <row r="3" spans="1:48" x14ac:dyDescent="0.25">
      <c r="A3" s="190"/>
      <c r="B3" s="190" t="s">
        <v>163</v>
      </c>
      <c r="C3" s="190" t="s">
        <v>162</v>
      </c>
      <c r="D3" s="190" t="s">
        <v>190</v>
      </c>
      <c r="E3" s="190" t="s">
        <v>166</v>
      </c>
      <c r="F3" s="190" t="s">
        <v>165</v>
      </c>
      <c r="G3" s="192"/>
      <c r="I3" s="125">
        <f t="shared" ref="I3:L3" si="0">SUM(I$4:I$13052)</f>
        <v>3141</v>
      </c>
      <c r="J3" s="126">
        <f t="shared" si="0"/>
        <v>141</v>
      </c>
      <c r="K3" s="127">
        <f t="shared" si="0"/>
        <v>3000</v>
      </c>
      <c r="L3" s="125">
        <f t="shared" si="0"/>
        <v>0</v>
      </c>
      <c r="N3" s="133">
        <f>SUM(N$4:N$3052)</f>
        <v>141</v>
      </c>
      <c r="O3" s="134">
        <f t="shared" ref="O3:Y3" si="1">SUM(O$4:O$3052)</f>
        <v>0</v>
      </c>
      <c r="P3" s="134">
        <f t="shared" si="1"/>
        <v>0</v>
      </c>
      <c r="Q3" s="134">
        <f t="shared" si="1"/>
        <v>0</v>
      </c>
      <c r="R3" s="134">
        <f t="shared" si="1"/>
        <v>0</v>
      </c>
      <c r="S3" s="134">
        <f t="shared" si="1"/>
        <v>0</v>
      </c>
      <c r="T3" s="134">
        <f t="shared" si="1"/>
        <v>0</v>
      </c>
      <c r="U3" s="134">
        <f t="shared" si="1"/>
        <v>0</v>
      </c>
      <c r="V3" s="134">
        <f t="shared" si="1"/>
        <v>0</v>
      </c>
      <c r="W3" s="134">
        <f t="shared" si="1"/>
        <v>0</v>
      </c>
      <c r="X3" s="135">
        <f t="shared" si="1"/>
        <v>0</v>
      </c>
      <c r="Y3" s="33">
        <f t="shared" si="1"/>
        <v>141</v>
      </c>
      <c r="AA3" s="140">
        <f t="shared" ref="AA3:AL3" si="2">SUM(AA$4:AA$3052)</f>
        <v>0</v>
      </c>
      <c r="AB3" s="141">
        <f t="shared" si="2"/>
        <v>0</v>
      </c>
      <c r="AC3" s="141">
        <f t="shared" si="2"/>
        <v>0</v>
      </c>
      <c r="AD3" s="141">
        <f t="shared" si="2"/>
        <v>0</v>
      </c>
      <c r="AE3" s="141">
        <f t="shared" si="2"/>
        <v>0</v>
      </c>
      <c r="AF3" s="141">
        <f t="shared" si="2"/>
        <v>0</v>
      </c>
      <c r="AG3" s="141">
        <f t="shared" si="2"/>
        <v>0</v>
      </c>
      <c r="AH3" s="141">
        <f t="shared" si="2"/>
        <v>0</v>
      </c>
      <c r="AI3" s="141">
        <f t="shared" si="2"/>
        <v>0</v>
      </c>
      <c r="AJ3" s="141">
        <f t="shared" si="2"/>
        <v>0</v>
      </c>
      <c r="AK3" s="142">
        <f t="shared" si="2"/>
        <v>0</v>
      </c>
      <c r="AL3" s="33">
        <f t="shared" si="2"/>
        <v>0</v>
      </c>
      <c r="AR3" s="34" t="s">
        <v>226</v>
      </c>
      <c r="AS3" s="34">
        <f t="shared" ref="AS3:AT3" si="3">SUM(AS$4:AS$3052)</f>
        <v>3</v>
      </c>
      <c r="AT3" s="34">
        <f t="shared" si="3"/>
        <v>3</v>
      </c>
      <c r="AU3" s="34" t="s">
        <v>227</v>
      </c>
      <c r="AV3" s="34" t="s">
        <v>227</v>
      </c>
    </row>
    <row r="4" spans="1:48" hidden="1" x14ac:dyDescent="0.25">
      <c r="A4" s="124">
        <v>354</v>
      </c>
      <c r="B4" s="188" t="s">
        <v>228</v>
      </c>
      <c r="C4" s="188" t="s">
        <v>229</v>
      </c>
      <c r="D4" s="188">
        <v>1846</v>
      </c>
      <c r="E4" s="188" t="s">
        <v>230</v>
      </c>
      <c r="F4" s="188" t="s">
        <v>231</v>
      </c>
      <c r="G4" s="35" t="str">
        <f t="shared" ref="G4:G35" si="4">IF(ISNA($AR4),"Nincs rögzítve!",IF(AU4=0,"Hiányzik a rövidtávú terv!",IF(AV4=0,"Hiányzik a hosszútávú terv!",IF(AS4=AT4,"Kitöltés rendben!",IF(AS4&lt;&gt;AT4,"Kitöltési hiba!","Kitöltési hiba!")))))</f>
        <v>Nincs rögzítve!</v>
      </c>
      <c r="I4" s="128">
        <f t="shared" ref="I4:I35" si="5">J4+K4</f>
        <v>0</v>
      </c>
      <c r="J4" s="129">
        <f>SUMIF(F_IV_1A!$F:$F,$C4,F_IV_1A!$N:$N)</f>
        <v>0</v>
      </c>
      <c r="K4" s="129">
        <f>SUMIF(F_IV_1A!$F:$F,$C4,F_IV_1A!$O:$O)</f>
        <v>0</v>
      </c>
      <c r="L4" s="129">
        <f>SUMIF(F_IV_1A!$F:$F,$C4,F_IV_1A!$P:$P)</f>
        <v>0</v>
      </c>
      <c r="N4" s="129">
        <f>SUMIF(F_IV_1A!$F:$F,$C4,F_IV_1A!R:R)</f>
        <v>0</v>
      </c>
      <c r="O4" s="129">
        <f>SUMIF(F_IV_1A!$F:$F,$C4,F_IV_1A!S:S)</f>
        <v>0</v>
      </c>
      <c r="P4" s="129">
        <f>SUMIF(F_IV_1A!$F:$F,$C4,F_IV_1A!T:T)</f>
        <v>0</v>
      </c>
      <c r="Q4" s="129">
        <f>SUMIF(F_IV_1A!$F:$F,$C4,F_IV_1A!U:U)</f>
        <v>0</v>
      </c>
      <c r="R4" s="129">
        <f>SUMIF(F_IV_1A!$F:$F,$C4,F_IV_1A!V:V)</f>
        <v>0</v>
      </c>
      <c r="S4" s="129">
        <f>SUMIF(F_IV_1A!$F:$F,$C4,F_IV_1A!W:W)</f>
        <v>0</v>
      </c>
      <c r="T4" s="129">
        <f>SUMIF(F_IV_1A!$F:$F,$C4,F_IV_1A!X:X)</f>
        <v>0</v>
      </c>
      <c r="U4" s="129">
        <f>SUMIF(F_IV_1A!$F:$F,$C4,F_IV_1A!Y:Y)</f>
        <v>0</v>
      </c>
      <c r="V4" s="129">
        <f>SUMIF(F_IV_1A!$F:$F,$C4,F_IV_1A!Z:Z)</f>
        <v>0</v>
      </c>
      <c r="W4" s="129">
        <f>SUMIF(F_IV_1A!$F:$F,$C4,F_IV_1A!AA:AA)</f>
        <v>0</v>
      </c>
      <c r="X4" s="136">
        <f>SUMIF(F_IV_1A!$F:$F,$C4,F_IV_1A!AB:AB)</f>
        <v>0</v>
      </c>
      <c r="Y4" s="36">
        <f t="shared" ref="Y4:Y35" si="6">SUM(N4:X4)</f>
        <v>0</v>
      </c>
      <c r="AA4" s="143">
        <f>SUMIF(F_IV_1A!$F:$F,$C4,F_IV_1A!AF:AF)</f>
        <v>0</v>
      </c>
      <c r="AB4" s="143">
        <f>SUMIF(F_IV_1A!$F:$F,$C4,F_IV_1A!AG:AG)</f>
        <v>0</v>
      </c>
      <c r="AC4" s="143">
        <f>SUMIF(F_IV_1A!$F:$F,$C4,F_IV_1A!AH:AH)</f>
        <v>0</v>
      </c>
      <c r="AD4" s="143">
        <f>SUMIF(F_IV_1A!$F:$F,$C4,F_IV_1A!AI:AI)</f>
        <v>0</v>
      </c>
      <c r="AE4" s="143">
        <f>SUMIF(F_IV_1A!$F:$F,$C4,F_IV_1A!AJ:AJ)</f>
        <v>0</v>
      </c>
      <c r="AF4" s="143">
        <f>SUMIF(F_IV_1A!$F:$F,$C4,F_IV_1A!AK:AK)</f>
        <v>0</v>
      </c>
      <c r="AG4" s="143">
        <f>SUMIF(F_IV_1A!$F:$F,$C4,F_IV_1A!AL:AL)</f>
        <v>0</v>
      </c>
      <c r="AH4" s="143">
        <f>SUMIF(F_IV_1A!$F:$F,$C4,F_IV_1A!AM:AM)</f>
        <v>0</v>
      </c>
      <c r="AI4" s="143">
        <f>SUMIF(F_IV_1A!$F:$F,$C4,F_IV_1A!AN:AN)</f>
        <v>0</v>
      </c>
      <c r="AJ4" s="143">
        <f>SUMIF(F_IV_1A!$F:$F,$C4,F_IV_1A!AO:AO)</f>
        <v>0</v>
      </c>
      <c r="AK4" s="143">
        <f>SUMIF(F_IV_1A!$F:$F,$C4,F_IV_1A!AP:AP)</f>
        <v>0</v>
      </c>
      <c r="AL4" s="36">
        <f t="shared" ref="AL4:AL35" si="7">SUM(AA4:AK4)</f>
        <v>0</v>
      </c>
      <c r="AR4" s="21" t="e">
        <f>INDEX(F_IV_1A!$G:$G,MATCH($C4,F_IV_1A!$F:$F,0))</f>
        <v>#N/A</v>
      </c>
      <c r="AS4" s="21">
        <f>COUNTIF(F_IV_1A!$AY$3:$AY$1499,$D4)</f>
        <v>0</v>
      </c>
      <c r="AT4" s="21">
        <f>SUMIF(F_IV_1A!$AY$3:$AY$1499,$D4,F_IV_1A!$CF$3:$CF$1499)</f>
        <v>0</v>
      </c>
      <c r="AU4" s="21">
        <f>SUMIF(F_IV_1A!$AY:$AY,$D4,F_IV_1A!$CG:$CG)</f>
        <v>0</v>
      </c>
      <c r="AV4" s="21">
        <f>SUMIF(F_IV_1A!$AY:$AY,$D4,F_IV_1A!$CG:$CG)</f>
        <v>0</v>
      </c>
    </row>
    <row r="5" spans="1:48" hidden="1" x14ac:dyDescent="0.25">
      <c r="A5" s="124">
        <v>355</v>
      </c>
      <c r="B5" s="188" t="s">
        <v>232</v>
      </c>
      <c r="C5" s="188" t="s">
        <v>233</v>
      </c>
      <c r="D5" s="188">
        <v>1847</v>
      </c>
      <c r="E5" s="188" t="s">
        <v>230</v>
      </c>
      <c r="F5" s="188" t="s">
        <v>234</v>
      </c>
      <c r="G5" s="35" t="str">
        <f t="shared" si="4"/>
        <v>Nincs rögzítve!</v>
      </c>
      <c r="I5" s="128">
        <f t="shared" si="5"/>
        <v>0</v>
      </c>
      <c r="J5" s="129">
        <f>SUMIF(F_IV_1A!$F:$F,$C5,F_IV_1A!$N:$N)</f>
        <v>0</v>
      </c>
      <c r="K5" s="129">
        <f>SUMIF(F_IV_1A!$F:$F,$C5,F_IV_1A!$O:$O)</f>
        <v>0</v>
      </c>
      <c r="L5" s="129">
        <f>SUMIF(F_IV_1A!$F:$F,$C5,F_IV_1A!$P:$P)</f>
        <v>0</v>
      </c>
      <c r="N5" s="129">
        <f>SUMIF(F_IV_1A!$F:$F,$C5,F_IV_1A!R:R)</f>
        <v>0</v>
      </c>
      <c r="O5" s="129">
        <f>SUMIF(F_IV_1A!$F:$F,$C5,F_IV_1A!S:S)</f>
        <v>0</v>
      </c>
      <c r="P5" s="129">
        <f>SUMIF(F_IV_1A!$F:$F,$C5,F_IV_1A!T:T)</f>
        <v>0</v>
      </c>
      <c r="Q5" s="129">
        <f>SUMIF(F_IV_1A!$F:$F,$C5,F_IV_1A!U:U)</f>
        <v>0</v>
      </c>
      <c r="R5" s="129">
        <f>SUMIF(F_IV_1A!$F:$F,$C5,F_IV_1A!V:V)</f>
        <v>0</v>
      </c>
      <c r="S5" s="129">
        <f>SUMIF(F_IV_1A!$F:$F,$C5,F_IV_1A!W:W)</f>
        <v>0</v>
      </c>
      <c r="T5" s="129">
        <f>SUMIF(F_IV_1A!$F:$F,$C5,F_IV_1A!X:X)</f>
        <v>0</v>
      </c>
      <c r="U5" s="129">
        <f>SUMIF(F_IV_1A!$F:$F,$C5,F_IV_1A!Y:Y)</f>
        <v>0</v>
      </c>
      <c r="V5" s="129">
        <f>SUMIF(F_IV_1A!$F:$F,$C5,F_IV_1A!Z:Z)</f>
        <v>0</v>
      </c>
      <c r="W5" s="129">
        <f>SUMIF(F_IV_1A!$F:$F,$C5,F_IV_1A!AA:AA)</f>
        <v>0</v>
      </c>
      <c r="X5" s="136">
        <f>SUMIF(F_IV_1A!$F:$F,$C5,F_IV_1A!AB:AB)</f>
        <v>0</v>
      </c>
      <c r="Y5" s="36">
        <f t="shared" si="6"/>
        <v>0</v>
      </c>
      <c r="AA5" s="143">
        <f>SUMIF(F_IV_1A!$F:$F,$C5,F_IV_1A!AF:AF)</f>
        <v>0</v>
      </c>
      <c r="AB5" s="143">
        <f>SUMIF(F_IV_1A!$F:$F,$C5,F_IV_1A!AG:AG)</f>
        <v>0</v>
      </c>
      <c r="AC5" s="143">
        <f>SUMIF(F_IV_1A!$F:$F,$C5,F_IV_1A!AH:AH)</f>
        <v>0</v>
      </c>
      <c r="AD5" s="143">
        <f>SUMIF(F_IV_1A!$F:$F,$C5,F_IV_1A!AI:AI)</f>
        <v>0</v>
      </c>
      <c r="AE5" s="143">
        <f>SUMIF(F_IV_1A!$F:$F,$C5,F_IV_1A!AJ:AJ)</f>
        <v>0</v>
      </c>
      <c r="AF5" s="143">
        <f>SUMIF(F_IV_1A!$F:$F,$C5,F_IV_1A!AK:AK)</f>
        <v>0</v>
      </c>
      <c r="AG5" s="143">
        <f>SUMIF(F_IV_1A!$F:$F,$C5,F_IV_1A!AL:AL)</f>
        <v>0</v>
      </c>
      <c r="AH5" s="143">
        <f>SUMIF(F_IV_1A!$F:$F,$C5,F_IV_1A!AM:AM)</f>
        <v>0</v>
      </c>
      <c r="AI5" s="143">
        <f>SUMIF(F_IV_1A!$F:$F,$C5,F_IV_1A!AN:AN)</f>
        <v>0</v>
      </c>
      <c r="AJ5" s="143">
        <f>SUMIF(F_IV_1A!$F:$F,$C5,F_IV_1A!AO:AO)</f>
        <v>0</v>
      </c>
      <c r="AK5" s="143">
        <f>SUMIF(F_IV_1A!$F:$F,$C5,F_IV_1A!AP:AP)</f>
        <v>0</v>
      </c>
      <c r="AL5" s="36">
        <f t="shared" si="7"/>
        <v>0</v>
      </c>
      <c r="AR5" s="21" t="e">
        <f>INDEX(F_IV_1A!$G:$G,MATCH($C5,F_IV_1A!$F:$F,0))</f>
        <v>#N/A</v>
      </c>
      <c r="AS5" s="21">
        <f>COUNTIF(F_IV_1A!$AY$3:$AY$1499,$D5)</f>
        <v>0</v>
      </c>
      <c r="AT5" s="21">
        <f>SUMIF(F_IV_1A!$AY$3:$AY$1499,$D5,F_IV_1A!$CF$3:$CF$1499)</f>
        <v>0</v>
      </c>
      <c r="AU5" s="21">
        <f>SUMIF(F_IV_1A!$AY:$AY,$D5,F_IV_1A!$CG:$CG)</f>
        <v>0</v>
      </c>
      <c r="AV5" s="21">
        <f>SUMIF(F_IV_1A!$AY:$AY,$D5,F_IV_1A!$CG:$CG)</f>
        <v>0</v>
      </c>
    </row>
    <row r="6" spans="1:48" hidden="1" x14ac:dyDescent="0.25">
      <c r="A6" s="124">
        <v>356</v>
      </c>
      <c r="B6" s="188" t="s">
        <v>235</v>
      </c>
      <c r="C6" s="188" t="s">
        <v>236</v>
      </c>
      <c r="D6" s="188">
        <v>1848</v>
      </c>
      <c r="E6" s="188" t="s">
        <v>230</v>
      </c>
      <c r="F6" s="188" t="s">
        <v>237</v>
      </c>
      <c r="G6" s="35" t="str">
        <f t="shared" si="4"/>
        <v>Nincs rögzítve!</v>
      </c>
      <c r="I6" s="128">
        <f t="shared" si="5"/>
        <v>0</v>
      </c>
      <c r="J6" s="129">
        <f>SUMIF(F_IV_1A!$F:$F,$C6,F_IV_1A!$N:$N)</f>
        <v>0</v>
      </c>
      <c r="K6" s="129">
        <f>SUMIF(F_IV_1A!$F:$F,$C6,F_IV_1A!$O:$O)</f>
        <v>0</v>
      </c>
      <c r="L6" s="129">
        <f>SUMIF(F_IV_1A!$F:$F,$C6,F_IV_1A!$P:$P)</f>
        <v>0</v>
      </c>
      <c r="N6" s="129">
        <f>SUMIF(F_IV_1A!$F:$F,$C6,F_IV_1A!R:R)</f>
        <v>0</v>
      </c>
      <c r="O6" s="129">
        <f>SUMIF(F_IV_1A!$F:$F,$C6,F_IV_1A!S:S)</f>
        <v>0</v>
      </c>
      <c r="P6" s="129">
        <f>SUMIF(F_IV_1A!$F:$F,$C6,F_IV_1A!T:T)</f>
        <v>0</v>
      </c>
      <c r="Q6" s="129">
        <f>SUMIF(F_IV_1A!$F:$F,$C6,F_IV_1A!U:U)</f>
        <v>0</v>
      </c>
      <c r="R6" s="129">
        <f>SUMIF(F_IV_1A!$F:$F,$C6,F_IV_1A!V:V)</f>
        <v>0</v>
      </c>
      <c r="S6" s="129">
        <f>SUMIF(F_IV_1A!$F:$F,$C6,F_IV_1A!W:W)</f>
        <v>0</v>
      </c>
      <c r="T6" s="129">
        <f>SUMIF(F_IV_1A!$F:$F,$C6,F_IV_1A!X:X)</f>
        <v>0</v>
      </c>
      <c r="U6" s="129">
        <f>SUMIF(F_IV_1A!$F:$F,$C6,F_IV_1A!Y:Y)</f>
        <v>0</v>
      </c>
      <c r="V6" s="129">
        <f>SUMIF(F_IV_1A!$F:$F,$C6,F_IV_1A!Z:Z)</f>
        <v>0</v>
      </c>
      <c r="W6" s="129">
        <f>SUMIF(F_IV_1A!$F:$F,$C6,F_IV_1A!AA:AA)</f>
        <v>0</v>
      </c>
      <c r="X6" s="136">
        <f>SUMIF(F_IV_1A!$F:$F,$C6,F_IV_1A!AB:AB)</f>
        <v>0</v>
      </c>
      <c r="Y6" s="36">
        <f t="shared" si="6"/>
        <v>0</v>
      </c>
      <c r="AA6" s="143">
        <f>SUMIF(F_IV_1A!$F:$F,$C6,F_IV_1A!AF:AF)</f>
        <v>0</v>
      </c>
      <c r="AB6" s="143">
        <f>SUMIF(F_IV_1A!$F:$F,$C6,F_IV_1A!AG:AG)</f>
        <v>0</v>
      </c>
      <c r="AC6" s="143">
        <f>SUMIF(F_IV_1A!$F:$F,$C6,F_IV_1A!AH:AH)</f>
        <v>0</v>
      </c>
      <c r="AD6" s="143">
        <f>SUMIF(F_IV_1A!$F:$F,$C6,F_IV_1A!AI:AI)</f>
        <v>0</v>
      </c>
      <c r="AE6" s="143">
        <f>SUMIF(F_IV_1A!$F:$F,$C6,F_IV_1A!AJ:AJ)</f>
        <v>0</v>
      </c>
      <c r="AF6" s="143">
        <f>SUMIF(F_IV_1A!$F:$F,$C6,F_IV_1A!AK:AK)</f>
        <v>0</v>
      </c>
      <c r="AG6" s="143">
        <f>SUMIF(F_IV_1A!$F:$F,$C6,F_IV_1A!AL:AL)</f>
        <v>0</v>
      </c>
      <c r="AH6" s="143">
        <f>SUMIF(F_IV_1A!$F:$F,$C6,F_IV_1A!AM:AM)</f>
        <v>0</v>
      </c>
      <c r="AI6" s="143">
        <f>SUMIF(F_IV_1A!$F:$F,$C6,F_IV_1A!AN:AN)</f>
        <v>0</v>
      </c>
      <c r="AJ6" s="143">
        <f>SUMIF(F_IV_1A!$F:$F,$C6,F_IV_1A!AO:AO)</f>
        <v>0</v>
      </c>
      <c r="AK6" s="143">
        <f>SUMIF(F_IV_1A!$F:$F,$C6,F_IV_1A!AP:AP)</f>
        <v>0</v>
      </c>
      <c r="AL6" s="36">
        <f t="shared" si="7"/>
        <v>0</v>
      </c>
      <c r="AR6" s="21" t="e">
        <f>INDEX(F_IV_1A!$G:$G,MATCH($C6,F_IV_1A!$F:$F,0))</f>
        <v>#N/A</v>
      </c>
      <c r="AS6" s="21">
        <f>COUNTIF(F_IV_1A!$AY$3:$AY$1499,$D6)</f>
        <v>0</v>
      </c>
      <c r="AT6" s="21">
        <f>SUMIF(F_IV_1A!$AY$3:$AY$1499,$D6,F_IV_1A!$CF$3:$CF$1499)</f>
        <v>0</v>
      </c>
      <c r="AU6" s="21">
        <f>SUMIF(F_IV_1A!$AY:$AY,$D6,F_IV_1A!$CG:$CG)</f>
        <v>0</v>
      </c>
      <c r="AV6" s="21">
        <f>SUMIF(F_IV_1A!$AY:$AY,$D6,F_IV_1A!$CG:$CG)</f>
        <v>0</v>
      </c>
    </row>
    <row r="7" spans="1:48" hidden="1" x14ac:dyDescent="0.25">
      <c r="A7" s="124">
        <v>358</v>
      </c>
      <c r="B7" s="188" t="s">
        <v>238</v>
      </c>
      <c r="C7" s="188" t="s">
        <v>239</v>
      </c>
      <c r="D7" s="188">
        <v>1850</v>
      </c>
      <c r="E7" s="188" t="s">
        <v>230</v>
      </c>
      <c r="F7" s="188" t="s">
        <v>240</v>
      </c>
      <c r="G7" s="35" t="str">
        <f t="shared" si="4"/>
        <v>Nincs rögzítve!</v>
      </c>
      <c r="I7" s="128">
        <f t="shared" si="5"/>
        <v>0</v>
      </c>
      <c r="J7" s="129">
        <f>SUMIF(F_IV_1A!$F:$F,$C7,F_IV_1A!$N:$N)</f>
        <v>0</v>
      </c>
      <c r="K7" s="129">
        <f>SUMIF(F_IV_1A!$F:$F,$C7,F_IV_1A!$O:$O)</f>
        <v>0</v>
      </c>
      <c r="L7" s="129">
        <f>SUMIF(F_IV_1A!$F:$F,$C7,F_IV_1A!$P:$P)</f>
        <v>0</v>
      </c>
      <c r="N7" s="129">
        <f>SUMIF(F_IV_1A!$F:$F,$C7,F_IV_1A!R:R)</f>
        <v>0</v>
      </c>
      <c r="O7" s="129">
        <f>SUMIF(F_IV_1A!$F:$F,$C7,F_IV_1A!S:S)</f>
        <v>0</v>
      </c>
      <c r="P7" s="129">
        <f>SUMIF(F_IV_1A!$F:$F,$C7,F_IV_1A!T:T)</f>
        <v>0</v>
      </c>
      <c r="Q7" s="129">
        <f>SUMIF(F_IV_1A!$F:$F,$C7,F_IV_1A!U:U)</f>
        <v>0</v>
      </c>
      <c r="R7" s="129">
        <f>SUMIF(F_IV_1A!$F:$F,$C7,F_IV_1A!V:V)</f>
        <v>0</v>
      </c>
      <c r="S7" s="129">
        <f>SUMIF(F_IV_1A!$F:$F,$C7,F_IV_1A!W:W)</f>
        <v>0</v>
      </c>
      <c r="T7" s="129">
        <f>SUMIF(F_IV_1A!$F:$F,$C7,F_IV_1A!X:X)</f>
        <v>0</v>
      </c>
      <c r="U7" s="129">
        <f>SUMIF(F_IV_1A!$F:$F,$C7,F_IV_1A!Y:Y)</f>
        <v>0</v>
      </c>
      <c r="V7" s="129">
        <f>SUMIF(F_IV_1A!$F:$F,$C7,F_IV_1A!Z:Z)</f>
        <v>0</v>
      </c>
      <c r="W7" s="129">
        <f>SUMIF(F_IV_1A!$F:$F,$C7,F_IV_1A!AA:AA)</f>
        <v>0</v>
      </c>
      <c r="X7" s="136">
        <f>SUMIF(F_IV_1A!$F:$F,$C7,F_IV_1A!AB:AB)</f>
        <v>0</v>
      </c>
      <c r="Y7" s="36">
        <f t="shared" si="6"/>
        <v>0</v>
      </c>
      <c r="AA7" s="143">
        <f>SUMIF(F_IV_1A!$F:$F,$C7,F_IV_1A!AF:AF)</f>
        <v>0</v>
      </c>
      <c r="AB7" s="143">
        <f>SUMIF(F_IV_1A!$F:$F,$C7,F_IV_1A!AG:AG)</f>
        <v>0</v>
      </c>
      <c r="AC7" s="143">
        <f>SUMIF(F_IV_1A!$F:$F,$C7,F_IV_1A!AH:AH)</f>
        <v>0</v>
      </c>
      <c r="AD7" s="143">
        <f>SUMIF(F_IV_1A!$F:$F,$C7,F_IV_1A!AI:AI)</f>
        <v>0</v>
      </c>
      <c r="AE7" s="143">
        <f>SUMIF(F_IV_1A!$F:$F,$C7,F_IV_1A!AJ:AJ)</f>
        <v>0</v>
      </c>
      <c r="AF7" s="143">
        <f>SUMIF(F_IV_1A!$F:$F,$C7,F_IV_1A!AK:AK)</f>
        <v>0</v>
      </c>
      <c r="AG7" s="143">
        <f>SUMIF(F_IV_1A!$F:$F,$C7,F_IV_1A!AL:AL)</f>
        <v>0</v>
      </c>
      <c r="AH7" s="143">
        <f>SUMIF(F_IV_1A!$F:$F,$C7,F_IV_1A!AM:AM)</f>
        <v>0</v>
      </c>
      <c r="AI7" s="143">
        <f>SUMIF(F_IV_1A!$F:$F,$C7,F_IV_1A!AN:AN)</f>
        <v>0</v>
      </c>
      <c r="AJ7" s="143">
        <f>SUMIF(F_IV_1A!$F:$F,$C7,F_IV_1A!AO:AO)</f>
        <v>0</v>
      </c>
      <c r="AK7" s="143">
        <f>SUMIF(F_IV_1A!$F:$F,$C7,F_IV_1A!AP:AP)</f>
        <v>0</v>
      </c>
      <c r="AL7" s="36">
        <f t="shared" si="7"/>
        <v>0</v>
      </c>
      <c r="AR7" s="21" t="e">
        <f>INDEX(F_IV_1A!$G:$G,MATCH($C7,F_IV_1A!$F:$F,0))</f>
        <v>#N/A</v>
      </c>
      <c r="AS7" s="21">
        <f>COUNTIF(F_IV_1A!$AY$3:$AY$1499,$D7)</f>
        <v>0</v>
      </c>
      <c r="AT7" s="21">
        <f>SUMIF(F_IV_1A!$AY$3:$AY$1499,$D7,F_IV_1A!$CF$3:$CF$1499)</f>
        <v>0</v>
      </c>
      <c r="AU7" s="21">
        <f>SUMIF(F_IV_1A!$AY:$AY,$D7,F_IV_1A!$CG:$CG)</f>
        <v>0</v>
      </c>
      <c r="AV7" s="21">
        <f>SUMIF(F_IV_1A!$AY:$AY,$D7,F_IV_1A!$CG:$CG)</f>
        <v>0</v>
      </c>
    </row>
    <row r="8" spans="1:48" hidden="1" x14ac:dyDescent="0.25">
      <c r="A8" s="124">
        <v>359</v>
      </c>
      <c r="B8" s="188" t="s">
        <v>241</v>
      </c>
      <c r="C8" s="188" t="s">
        <v>242</v>
      </c>
      <c r="D8" s="188">
        <v>1851</v>
      </c>
      <c r="E8" s="188" t="s">
        <v>230</v>
      </c>
      <c r="F8" s="188" t="s">
        <v>243</v>
      </c>
      <c r="G8" s="35" t="str">
        <f t="shared" si="4"/>
        <v>Nincs rögzítve!</v>
      </c>
      <c r="I8" s="128">
        <f t="shared" si="5"/>
        <v>0</v>
      </c>
      <c r="J8" s="129">
        <f>SUMIF(F_IV_1A!$F:$F,$C8,F_IV_1A!$N:$N)</f>
        <v>0</v>
      </c>
      <c r="K8" s="129">
        <f>SUMIF(F_IV_1A!$F:$F,$C8,F_IV_1A!$O:$O)</f>
        <v>0</v>
      </c>
      <c r="L8" s="129">
        <f>SUMIF(F_IV_1A!$F:$F,$C8,F_IV_1A!$P:$P)</f>
        <v>0</v>
      </c>
      <c r="N8" s="129">
        <f>SUMIF(F_IV_1A!$F:$F,$C8,F_IV_1A!R:R)</f>
        <v>0</v>
      </c>
      <c r="O8" s="129">
        <f>SUMIF(F_IV_1A!$F:$F,$C8,F_IV_1A!S:S)</f>
        <v>0</v>
      </c>
      <c r="P8" s="129">
        <f>SUMIF(F_IV_1A!$F:$F,$C8,F_IV_1A!T:T)</f>
        <v>0</v>
      </c>
      <c r="Q8" s="129">
        <f>SUMIF(F_IV_1A!$F:$F,$C8,F_IV_1A!U:U)</f>
        <v>0</v>
      </c>
      <c r="R8" s="129">
        <f>SUMIF(F_IV_1A!$F:$F,$C8,F_IV_1A!V:V)</f>
        <v>0</v>
      </c>
      <c r="S8" s="129">
        <f>SUMIF(F_IV_1A!$F:$F,$C8,F_IV_1A!W:W)</f>
        <v>0</v>
      </c>
      <c r="T8" s="129">
        <f>SUMIF(F_IV_1A!$F:$F,$C8,F_IV_1A!X:X)</f>
        <v>0</v>
      </c>
      <c r="U8" s="129">
        <f>SUMIF(F_IV_1A!$F:$F,$C8,F_IV_1A!Y:Y)</f>
        <v>0</v>
      </c>
      <c r="V8" s="129">
        <f>SUMIF(F_IV_1A!$F:$F,$C8,F_IV_1A!Z:Z)</f>
        <v>0</v>
      </c>
      <c r="W8" s="129">
        <f>SUMIF(F_IV_1A!$F:$F,$C8,F_IV_1A!AA:AA)</f>
        <v>0</v>
      </c>
      <c r="X8" s="136">
        <f>SUMIF(F_IV_1A!$F:$F,$C8,F_IV_1A!AB:AB)</f>
        <v>0</v>
      </c>
      <c r="Y8" s="36">
        <f t="shared" si="6"/>
        <v>0</v>
      </c>
      <c r="AA8" s="143">
        <f>SUMIF(F_IV_1A!$F:$F,$C8,F_IV_1A!AF:AF)</f>
        <v>0</v>
      </c>
      <c r="AB8" s="143">
        <f>SUMIF(F_IV_1A!$F:$F,$C8,F_IV_1A!AG:AG)</f>
        <v>0</v>
      </c>
      <c r="AC8" s="143">
        <f>SUMIF(F_IV_1A!$F:$F,$C8,F_IV_1A!AH:AH)</f>
        <v>0</v>
      </c>
      <c r="AD8" s="143">
        <f>SUMIF(F_IV_1A!$F:$F,$C8,F_IV_1A!AI:AI)</f>
        <v>0</v>
      </c>
      <c r="AE8" s="143">
        <f>SUMIF(F_IV_1A!$F:$F,$C8,F_IV_1A!AJ:AJ)</f>
        <v>0</v>
      </c>
      <c r="AF8" s="143">
        <f>SUMIF(F_IV_1A!$F:$F,$C8,F_IV_1A!AK:AK)</f>
        <v>0</v>
      </c>
      <c r="AG8" s="143">
        <f>SUMIF(F_IV_1A!$F:$F,$C8,F_IV_1A!AL:AL)</f>
        <v>0</v>
      </c>
      <c r="AH8" s="143">
        <f>SUMIF(F_IV_1A!$F:$F,$C8,F_IV_1A!AM:AM)</f>
        <v>0</v>
      </c>
      <c r="AI8" s="143">
        <f>SUMIF(F_IV_1A!$F:$F,$C8,F_IV_1A!AN:AN)</f>
        <v>0</v>
      </c>
      <c r="AJ8" s="143">
        <f>SUMIF(F_IV_1A!$F:$F,$C8,F_IV_1A!AO:AO)</f>
        <v>0</v>
      </c>
      <c r="AK8" s="143">
        <f>SUMIF(F_IV_1A!$F:$F,$C8,F_IV_1A!AP:AP)</f>
        <v>0</v>
      </c>
      <c r="AL8" s="36">
        <f t="shared" si="7"/>
        <v>0</v>
      </c>
      <c r="AR8" s="21" t="e">
        <f>INDEX(F_IV_1A!$G:$G,MATCH($C8,F_IV_1A!$F:$F,0))</f>
        <v>#N/A</v>
      </c>
      <c r="AS8" s="21">
        <f>COUNTIF(F_IV_1A!$AY$3:$AY$1499,$D8)</f>
        <v>0</v>
      </c>
      <c r="AT8" s="21">
        <f>SUMIF(F_IV_1A!$AY$3:$AY$1499,$D8,F_IV_1A!$CF$3:$CF$1499)</f>
        <v>0</v>
      </c>
      <c r="AU8" s="21">
        <f>SUMIF(F_IV_1A!$AY:$AY,$D8,F_IV_1A!$CG:$CG)</f>
        <v>0</v>
      </c>
      <c r="AV8" s="21">
        <f>SUMIF(F_IV_1A!$AY:$AY,$D8,F_IV_1A!$CG:$CG)</f>
        <v>0</v>
      </c>
    </row>
    <row r="9" spans="1:48" hidden="1" x14ac:dyDescent="0.25">
      <c r="A9" s="124">
        <v>360</v>
      </c>
      <c r="B9" s="188" t="s">
        <v>244</v>
      </c>
      <c r="C9" s="188" t="s">
        <v>245</v>
      </c>
      <c r="D9" s="188">
        <v>1852</v>
      </c>
      <c r="E9" s="188" t="s">
        <v>230</v>
      </c>
      <c r="F9" s="188" t="s">
        <v>246</v>
      </c>
      <c r="G9" s="35" t="str">
        <f t="shared" si="4"/>
        <v>Nincs rögzítve!</v>
      </c>
      <c r="I9" s="128">
        <f t="shared" si="5"/>
        <v>0</v>
      </c>
      <c r="J9" s="129">
        <f>SUMIF(F_IV_1A!$F:$F,$C9,F_IV_1A!$N:$N)</f>
        <v>0</v>
      </c>
      <c r="K9" s="129">
        <f>SUMIF(F_IV_1A!$F:$F,$C9,F_IV_1A!$O:$O)</f>
        <v>0</v>
      </c>
      <c r="L9" s="129">
        <f>SUMIF(F_IV_1A!$F:$F,$C9,F_IV_1A!$P:$P)</f>
        <v>0</v>
      </c>
      <c r="N9" s="129">
        <f>SUMIF(F_IV_1A!$F:$F,$C9,F_IV_1A!R:R)</f>
        <v>0</v>
      </c>
      <c r="O9" s="129">
        <f>SUMIF(F_IV_1A!$F:$F,$C9,F_IV_1A!S:S)</f>
        <v>0</v>
      </c>
      <c r="P9" s="129">
        <f>SUMIF(F_IV_1A!$F:$F,$C9,F_IV_1A!T:T)</f>
        <v>0</v>
      </c>
      <c r="Q9" s="129">
        <f>SUMIF(F_IV_1A!$F:$F,$C9,F_IV_1A!U:U)</f>
        <v>0</v>
      </c>
      <c r="R9" s="129">
        <f>SUMIF(F_IV_1A!$F:$F,$C9,F_IV_1A!V:V)</f>
        <v>0</v>
      </c>
      <c r="S9" s="129">
        <f>SUMIF(F_IV_1A!$F:$F,$C9,F_IV_1A!W:W)</f>
        <v>0</v>
      </c>
      <c r="T9" s="129">
        <f>SUMIF(F_IV_1A!$F:$F,$C9,F_IV_1A!X:X)</f>
        <v>0</v>
      </c>
      <c r="U9" s="129">
        <f>SUMIF(F_IV_1A!$F:$F,$C9,F_IV_1A!Y:Y)</f>
        <v>0</v>
      </c>
      <c r="V9" s="129">
        <f>SUMIF(F_IV_1A!$F:$F,$C9,F_IV_1A!Z:Z)</f>
        <v>0</v>
      </c>
      <c r="W9" s="129">
        <f>SUMIF(F_IV_1A!$F:$F,$C9,F_IV_1A!AA:AA)</f>
        <v>0</v>
      </c>
      <c r="X9" s="136">
        <f>SUMIF(F_IV_1A!$F:$F,$C9,F_IV_1A!AB:AB)</f>
        <v>0</v>
      </c>
      <c r="Y9" s="36">
        <f t="shared" si="6"/>
        <v>0</v>
      </c>
      <c r="AA9" s="143">
        <f>SUMIF(F_IV_1A!$F:$F,$C9,F_IV_1A!AF:AF)</f>
        <v>0</v>
      </c>
      <c r="AB9" s="143">
        <f>SUMIF(F_IV_1A!$F:$F,$C9,F_IV_1A!AG:AG)</f>
        <v>0</v>
      </c>
      <c r="AC9" s="143">
        <f>SUMIF(F_IV_1A!$F:$F,$C9,F_IV_1A!AH:AH)</f>
        <v>0</v>
      </c>
      <c r="AD9" s="143">
        <f>SUMIF(F_IV_1A!$F:$F,$C9,F_IV_1A!AI:AI)</f>
        <v>0</v>
      </c>
      <c r="AE9" s="143">
        <f>SUMIF(F_IV_1A!$F:$F,$C9,F_IV_1A!AJ:AJ)</f>
        <v>0</v>
      </c>
      <c r="AF9" s="143">
        <f>SUMIF(F_IV_1A!$F:$F,$C9,F_IV_1A!AK:AK)</f>
        <v>0</v>
      </c>
      <c r="AG9" s="143">
        <f>SUMIF(F_IV_1A!$F:$F,$C9,F_IV_1A!AL:AL)</f>
        <v>0</v>
      </c>
      <c r="AH9" s="143">
        <f>SUMIF(F_IV_1A!$F:$F,$C9,F_IV_1A!AM:AM)</f>
        <v>0</v>
      </c>
      <c r="AI9" s="143">
        <f>SUMIF(F_IV_1A!$F:$F,$C9,F_IV_1A!AN:AN)</f>
        <v>0</v>
      </c>
      <c r="AJ9" s="143">
        <f>SUMIF(F_IV_1A!$F:$F,$C9,F_IV_1A!AO:AO)</f>
        <v>0</v>
      </c>
      <c r="AK9" s="143">
        <f>SUMIF(F_IV_1A!$F:$F,$C9,F_IV_1A!AP:AP)</f>
        <v>0</v>
      </c>
      <c r="AL9" s="36">
        <f t="shared" si="7"/>
        <v>0</v>
      </c>
      <c r="AR9" s="21" t="e">
        <f>INDEX(F_IV_1A!$G:$G,MATCH($C9,F_IV_1A!$F:$F,0))</f>
        <v>#N/A</v>
      </c>
      <c r="AS9" s="21">
        <f>COUNTIF(F_IV_1A!$AY$3:$AY$1499,$D9)</f>
        <v>0</v>
      </c>
      <c r="AT9" s="21">
        <f>SUMIF(F_IV_1A!$AY$3:$AY$1499,$D9,F_IV_1A!$CF$3:$CF$1499)</f>
        <v>0</v>
      </c>
      <c r="AU9" s="21">
        <f>SUMIF(F_IV_1A!$AY:$AY,$D9,F_IV_1A!$CG:$CG)</f>
        <v>0</v>
      </c>
      <c r="AV9" s="21">
        <f>SUMIF(F_IV_1A!$AY:$AY,$D9,F_IV_1A!$CG:$CG)</f>
        <v>0</v>
      </c>
    </row>
    <row r="10" spans="1:48" hidden="1" x14ac:dyDescent="0.25">
      <c r="A10" s="124">
        <v>361</v>
      </c>
      <c r="B10" s="188" t="s">
        <v>247</v>
      </c>
      <c r="C10" s="188" t="s">
        <v>248</v>
      </c>
      <c r="D10" s="188">
        <v>1853</v>
      </c>
      <c r="E10" s="188" t="s">
        <v>230</v>
      </c>
      <c r="F10" s="188" t="s">
        <v>249</v>
      </c>
      <c r="G10" s="35" t="str">
        <f t="shared" si="4"/>
        <v>Nincs rögzítve!</v>
      </c>
      <c r="I10" s="128">
        <f t="shared" si="5"/>
        <v>0</v>
      </c>
      <c r="J10" s="129">
        <f>SUMIF(F_IV_1A!$F:$F,$C10,F_IV_1A!$N:$N)</f>
        <v>0</v>
      </c>
      <c r="K10" s="129">
        <f>SUMIF(F_IV_1A!$F:$F,$C10,F_IV_1A!$O:$O)</f>
        <v>0</v>
      </c>
      <c r="L10" s="129">
        <f>SUMIF(F_IV_1A!$F:$F,$C10,F_IV_1A!$P:$P)</f>
        <v>0</v>
      </c>
      <c r="N10" s="129">
        <f>SUMIF(F_IV_1A!$F:$F,$C10,F_IV_1A!R:R)</f>
        <v>0</v>
      </c>
      <c r="O10" s="129">
        <f>SUMIF(F_IV_1A!$F:$F,$C10,F_IV_1A!S:S)</f>
        <v>0</v>
      </c>
      <c r="P10" s="129">
        <f>SUMIF(F_IV_1A!$F:$F,$C10,F_IV_1A!T:T)</f>
        <v>0</v>
      </c>
      <c r="Q10" s="129">
        <f>SUMIF(F_IV_1A!$F:$F,$C10,F_IV_1A!U:U)</f>
        <v>0</v>
      </c>
      <c r="R10" s="129">
        <f>SUMIF(F_IV_1A!$F:$F,$C10,F_IV_1A!V:V)</f>
        <v>0</v>
      </c>
      <c r="S10" s="129">
        <f>SUMIF(F_IV_1A!$F:$F,$C10,F_IV_1A!W:W)</f>
        <v>0</v>
      </c>
      <c r="T10" s="129">
        <f>SUMIF(F_IV_1A!$F:$F,$C10,F_IV_1A!X:X)</f>
        <v>0</v>
      </c>
      <c r="U10" s="129">
        <f>SUMIF(F_IV_1A!$F:$F,$C10,F_IV_1A!Y:Y)</f>
        <v>0</v>
      </c>
      <c r="V10" s="129">
        <f>SUMIF(F_IV_1A!$F:$F,$C10,F_IV_1A!Z:Z)</f>
        <v>0</v>
      </c>
      <c r="W10" s="129">
        <f>SUMIF(F_IV_1A!$F:$F,$C10,F_IV_1A!AA:AA)</f>
        <v>0</v>
      </c>
      <c r="X10" s="136">
        <f>SUMIF(F_IV_1A!$F:$F,$C10,F_IV_1A!AB:AB)</f>
        <v>0</v>
      </c>
      <c r="Y10" s="36">
        <f t="shared" si="6"/>
        <v>0</v>
      </c>
      <c r="AA10" s="143">
        <f>SUMIF(F_IV_1A!$F:$F,$C10,F_IV_1A!AF:AF)</f>
        <v>0</v>
      </c>
      <c r="AB10" s="143">
        <f>SUMIF(F_IV_1A!$F:$F,$C10,F_IV_1A!AG:AG)</f>
        <v>0</v>
      </c>
      <c r="AC10" s="143">
        <f>SUMIF(F_IV_1A!$F:$F,$C10,F_IV_1A!AH:AH)</f>
        <v>0</v>
      </c>
      <c r="AD10" s="143">
        <f>SUMIF(F_IV_1A!$F:$F,$C10,F_IV_1A!AI:AI)</f>
        <v>0</v>
      </c>
      <c r="AE10" s="143">
        <f>SUMIF(F_IV_1A!$F:$F,$C10,F_IV_1A!AJ:AJ)</f>
        <v>0</v>
      </c>
      <c r="AF10" s="143">
        <f>SUMIF(F_IV_1A!$F:$F,$C10,F_IV_1A!AK:AK)</f>
        <v>0</v>
      </c>
      <c r="AG10" s="143">
        <f>SUMIF(F_IV_1A!$F:$F,$C10,F_IV_1A!AL:AL)</f>
        <v>0</v>
      </c>
      <c r="AH10" s="143">
        <f>SUMIF(F_IV_1A!$F:$F,$C10,F_IV_1A!AM:AM)</f>
        <v>0</v>
      </c>
      <c r="AI10" s="143">
        <f>SUMIF(F_IV_1A!$F:$F,$C10,F_IV_1A!AN:AN)</f>
        <v>0</v>
      </c>
      <c r="AJ10" s="143">
        <f>SUMIF(F_IV_1A!$F:$F,$C10,F_IV_1A!AO:AO)</f>
        <v>0</v>
      </c>
      <c r="AK10" s="143">
        <f>SUMIF(F_IV_1A!$F:$F,$C10,F_IV_1A!AP:AP)</f>
        <v>0</v>
      </c>
      <c r="AL10" s="36">
        <f t="shared" si="7"/>
        <v>0</v>
      </c>
      <c r="AR10" s="21" t="e">
        <f>INDEX(F_IV_1A!$G:$G,MATCH($C10,F_IV_1A!$F:$F,0))</f>
        <v>#N/A</v>
      </c>
      <c r="AS10" s="21">
        <f>COUNTIF(F_IV_1A!$AY$3:$AY$1499,$D10)</f>
        <v>0</v>
      </c>
      <c r="AT10" s="21">
        <f>SUMIF(F_IV_1A!$AY$3:$AY$1499,$D10,F_IV_1A!$CF$3:$CF$1499)</f>
        <v>0</v>
      </c>
      <c r="AU10" s="21">
        <f>SUMIF(F_IV_1A!$AY:$AY,$D10,F_IV_1A!$CG:$CG)</f>
        <v>0</v>
      </c>
      <c r="AV10" s="21">
        <f>SUMIF(F_IV_1A!$AY:$AY,$D10,F_IV_1A!$CG:$CG)</f>
        <v>0</v>
      </c>
    </row>
    <row r="11" spans="1:48" hidden="1" x14ac:dyDescent="0.25">
      <c r="A11" s="124">
        <v>362</v>
      </c>
      <c r="B11" s="188" t="s">
        <v>250</v>
      </c>
      <c r="C11" s="188" t="s">
        <v>251</v>
      </c>
      <c r="D11" s="188">
        <v>1854</v>
      </c>
      <c r="E11" s="188" t="s">
        <v>230</v>
      </c>
      <c r="F11" s="188" t="s">
        <v>252</v>
      </c>
      <c r="G11" s="35" t="str">
        <f t="shared" si="4"/>
        <v>Nincs rögzítve!</v>
      </c>
      <c r="I11" s="128">
        <f t="shared" si="5"/>
        <v>0</v>
      </c>
      <c r="J11" s="129">
        <f>SUMIF(F_IV_1A!$F:$F,$C11,F_IV_1A!$N:$N)</f>
        <v>0</v>
      </c>
      <c r="K11" s="129">
        <f>SUMIF(F_IV_1A!$F:$F,$C11,F_IV_1A!$O:$O)</f>
        <v>0</v>
      </c>
      <c r="L11" s="129">
        <f>SUMIF(F_IV_1A!$F:$F,$C11,F_IV_1A!$P:$P)</f>
        <v>0</v>
      </c>
      <c r="N11" s="129">
        <f>SUMIF(F_IV_1A!$F:$F,$C11,F_IV_1A!R:R)</f>
        <v>0</v>
      </c>
      <c r="O11" s="129">
        <f>SUMIF(F_IV_1A!$F:$F,$C11,F_IV_1A!S:S)</f>
        <v>0</v>
      </c>
      <c r="P11" s="129">
        <f>SUMIF(F_IV_1A!$F:$F,$C11,F_IV_1A!T:T)</f>
        <v>0</v>
      </c>
      <c r="Q11" s="129">
        <f>SUMIF(F_IV_1A!$F:$F,$C11,F_IV_1A!U:U)</f>
        <v>0</v>
      </c>
      <c r="R11" s="129">
        <f>SUMIF(F_IV_1A!$F:$F,$C11,F_IV_1A!V:V)</f>
        <v>0</v>
      </c>
      <c r="S11" s="129">
        <f>SUMIF(F_IV_1A!$F:$F,$C11,F_IV_1A!W:W)</f>
        <v>0</v>
      </c>
      <c r="T11" s="129">
        <f>SUMIF(F_IV_1A!$F:$F,$C11,F_IV_1A!X:X)</f>
        <v>0</v>
      </c>
      <c r="U11" s="129">
        <f>SUMIF(F_IV_1A!$F:$F,$C11,F_IV_1A!Y:Y)</f>
        <v>0</v>
      </c>
      <c r="V11" s="129">
        <f>SUMIF(F_IV_1A!$F:$F,$C11,F_IV_1A!Z:Z)</f>
        <v>0</v>
      </c>
      <c r="W11" s="129">
        <f>SUMIF(F_IV_1A!$F:$F,$C11,F_IV_1A!AA:AA)</f>
        <v>0</v>
      </c>
      <c r="X11" s="136">
        <f>SUMIF(F_IV_1A!$F:$F,$C11,F_IV_1A!AB:AB)</f>
        <v>0</v>
      </c>
      <c r="Y11" s="36">
        <f t="shared" si="6"/>
        <v>0</v>
      </c>
      <c r="AA11" s="143">
        <f>SUMIF(F_IV_1A!$F:$F,$C11,F_IV_1A!AF:AF)</f>
        <v>0</v>
      </c>
      <c r="AB11" s="143">
        <f>SUMIF(F_IV_1A!$F:$F,$C11,F_IV_1A!AG:AG)</f>
        <v>0</v>
      </c>
      <c r="AC11" s="143">
        <f>SUMIF(F_IV_1A!$F:$F,$C11,F_IV_1A!AH:AH)</f>
        <v>0</v>
      </c>
      <c r="AD11" s="143">
        <f>SUMIF(F_IV_1A!$F:$F,$C11,F_IV_1A!AI:AI)</f>
        <v>0</v>
      </c>
      <c r="AE11" s="143">
        <f>SUMIF(F_IV_1A!$F:$F,$C11,F_IV_1A!AJ:AJ)</f>
        <v>0</v>
      </c>
      <c r="AF11" s="143">
        <f>SUMIF(F_IV_1A!$F:$F,$C11,F_IV_1A!AK:AK)</f>
        <v>0</v>
      </c>
      <c r="AG11" s="143">
        <f>SUMIF(F_IV_1A!$F:$F,$C11,F_IV_1A!AL:AL)</f>
        <v>0</v>
      </c>
      <c r="AH11" s="143">
        <f>SUMIF(F_IV_1A!$F:$F,$C11,F_IV_1A!AM:AM)</f>
        <v>0</v>
      </c>
      <c r="AI11" s="143">
        <f>SUMIF(F_IV_1A!$F:$F,$C11,F_IV_1A!AN:AN)</f>
        <v>0</v>
      </c>
      <c r="AJ11" s="143">
        <f>SUMIF(F_IV_1A!$F:$F,$C11,F_IV_1A!AO:AO)</f>
        <v>0</v>
      </c>
      <c r="AK11" s="143">
        <f>SUMIF(F_IV_1A!$F:$F,$C11,F_IV_1A!AP:AP)</f>
        <v>0</v>
      </c>
      <c r="AL11" s="36">
        <f t="shared" si="7"/>
        <v>0</v>
      </c>
      <c r="AR11" s="21" t="e">
        <f>INDEX(F_IV_1A!$G:$G,MATCH($C11,F_IV_1A!$F:$F,0))</f>
        <v>#N/A</v>
      </c>
      <c r="AS11" s="21">
        <f>COUNTIF(F_IV_1A!$AY$3:$AY$1499,$D11)</f>
        <v>0</v>
      </c>
      <c r="AT11" s="21">
        <f>SUMIF(F_IV_1A!$AY$3:$AY$1499,$D11,F_IV_1A!$CF$3:$CF$1499)</f>
        <v>0</v>
      </c>
      <c r="AU11" s="21">
        <f>SUMIF(F_IV_1A!$AY:$AY,$D11,F_IV_1A!$CG:$CG)</f>
        <v>0</v>
      </c>
      <c r="AV11" s="21">
        <f>SUMIF(F_IV_1A!$AY:$AY,$D11,F_IV_1A!$CG:$CG)</f>
        <v>0</v>
      </c>
    </row>
    <row r="12" spans="1:48" hidden="1" x14ac:dyDescent="0.25">
      <c r="A12" s="124">
        <v>363</v>
      </c>
      <c r="B12" s="188" t="s">
        <v>253</v>
      </c>
      <c r="C12" s="188" t="s">
        <v>254</v>
      </c>
      <c r="D12" s="188">
        <v>1855</v>
      </c>
      <c r="E12" s="188" t="s">
        <v>230</v>
      </c>
      <c r="F12" s="188" t="s">
        <v>255</v>
      </c>
      <c r="G12" s="35" t="str">
        <f t="shared" si="4"/>
        <v>Nincs rögzítve!</v>
      </c>
      <c r="I12" s="128">
        <f t="shared" si="5"/>
        <v>0</v>
      </c>
      <c r="J12" s="129">
        <f>SUMIF(F_IV_1A!$F:$F,$C12,F_IV_1A!$N:$N)</f>
        <v>0</v>
      </c>
      <c r="K12" s="129">
        <f>SUMIF(F_IV_1A!$F:$F,$C12,F_IV_1A!$O:$O)</f>
        <v>0</v>
      </c>
      <c r="L12" s="129">
        <f>SUMIF(F_IV_1A!$F:$F,$C12,F_IV_1A!$P:$P)</f>
        <v>0</v>
      </c>
      <c r="N12" s="129">
        <f>SUMIF(F_IV_1A!$F:$F,$C12,F_IV_1A!R:R)</f>
        <v>0</v>
      </c>
      <c r="O12" s="129">
        <f>SUMIF(F_IV_1A!$F:$F,$C12,F_IV_1A!S:S)</f>
        <v>0</v>
      </c>
      <c r="P12" s="129">
        <f>SUMIF(F_IV_1A!$F:$F,$C12,F_IV_1A!T:T)</f>
        <v>0</v>
      </c>
      <c r="Q12" s="129">
        <f>SUMIF(F_IV_1A!$F:$F,$C12,F_IV_1A!U:U)</f>
        <v>0</v>
      </c>
      <c r="R12" s="129">
        <f>SUMIF(F_IV_1A!$F:$F,$C12,F_IV_1A!V:V)</f>
        <v>0</v>
      </c>
      <c r="S12" s="129">
        <f>SUMIF(F_IV_1A!$F:$F,$C12,F_IV_1A!W:W)</f>
        <v>0</v>
      </c>
      <c r="T12" s="129">
        <f>SUMIF(F_IV_1A!$F:$F,$C12,F_IV_1A!X:X)</f>
        <v>0</v>
      </c>
      <c r="U12" s="129">
        <f>SUMIF(F_IV_1A!$F:$F,$C12,F_IV_1A!Y:Y)</f>
        <v>0</v>
      </c>
      <c r="V12" s="129">
        <f>SUMIF(F_IV_1A!$F:$F,$C12,F_IV_1A!Z:Z)</f>
        <v>0</v>
      </c>
      <c r="W12" s="129">
        <f>SUMIF(F_IV_1A!$F:$F,$C12,F_IV_1A!AA:AA)</f>
        <v>0</v>
      </c>
      <c r="X12" s="136">
        <f>SUMIF(F_IV_1A!$F:$F,$C12,F_IV_1A!AB:AB)</f>
        <v>0</v>
      </c>
      <c r="Y12" s="36">
        <f t="shared" si="6"/>
        <v>0</v>
      </c>
      <c r="AA12" s="143">
        <f>SUMIF(F_IV_1A!$F:$F,$C12,F_IV_1A!AF:AF)</f>
        <v>0</v>
      </c>
      <c r="AB12" s="143">
        <f>SUMIF(F_IV_1A!$F:$F,$C12,F_IV_1A!AG:AG)</f>
        <v>0</v>
      </c>
      <c r="AC12" s="143">
        <f>SUMIF(F_IV_1A!$F:$F,$C12,F_IV_1A!AH:AH)</f>
        <v>0</v>
      </c>
      <c r="AD12" s="143">
        <f>SUMIF(F_IV_1A!$F:$F,$C12,F_IV_1A!AI:AI)</f>
        <v>0</v>
      </c>
      <c r="AE12" s="143">
        <f>SUMIF(F_IV_1A!$F:$F,$C12,F_IV_1A!AJ:AJ)</f>
        <v>0</v>
      </c>
      <c r="AF12" s="143">
        <f>SUMIF(F_IV_1A!$F:$F,$C12,F_IV_1A!AK:AK)</f>
        <v>0</v>
      </c>
      <c r="AG12" s="143">
        <f>SUMIF(F_IV_1A!$F:$F,$C12,F_IV_1A!AL:AL)</f>
        <v>0</v>
      </c>
      <c r="AH12" s="143">
        <f>SUMIF(F_IV_1A!$F:$F,$C12,F_IV_1A!AM:AM)</f>
        <v>0</v>
      </c>
      <c r="AI12" s="143">
        <f>SUMIF(F_IV_1A!$F:$F,$C12,F_IV_1A!AN:AN)</f>
        <v>0</v>
      </c>
      <c r="AJ12" s="143">
        <f>SUMIF(F_IV_1A!$F:$F,$C12,F_IV_1A!AO:AO)</f>
        <v>0</v>
      </c>
      <c r="AK12" s="143">
        <f>SUMIF(F_IV_1A!$F:$F,$C12,F_IV_1A!AP:AP)</f>
        <v>0</v>
      </c>
      <c r="AL12" s="36">
        <f t="shared" si="7"/>
        <v>0</v>
      </c>
      <c r="AR12" s="21" t="e">
        <f>INDEX(F_IV_1A!$G:$G,MATCH($C12,F_IV_1A!$F:$F,0))</f>
        <v>#N/A</v>
      </c>
      <c r="AS12" s="21">
        <f>COUNTIF(F_IV_1A!$AY$3:$AY$1499,$D12)</f>
        <v>0</v>
      </c>
      <c r="AT12" s="21">
        <f>SUMIF(F_IV_1A!$AY$3:$AY$1499,$D12,F_IV_1A!$CF$3:$CF$1499)</f>
        <v>0</v>
      </c>
      <c r="AU12" s="21">
        <f>SUMIF(F_IV_1A!$AY:$AY,$D12,F_IV_1A!$CG:$CG)</f>
        <v>0</v>
      </c>
      <c r="AV12" s="21">
        <f>SUMIF(F_IV_1A!$AY:$AY,$D12,F_IV_1A!$CG:$CG)</f>
        <v>0</v>
      </c>
    </row>
    <row r="13" spans="1:48" hidden="1" x14ac:dyDescent="0.25">
      <c r="A13" s="124">
        <v>364</v>
      </c>
      <c r="B13" s="188" t="s">
        <v>256</v>
      </c>
      <c r="C13" s="188" t="s">
        <v>257</v>
      </c>
      <c r="D13" s="188">
        <v>1856</v>
      </c>
      <c r="E13" s="188" t="s">
        <v>230</v>
      </c>
      <c r="F13" s="188" t="s">
        <v>258</v>
      </c>
      <c r="G13" s="35" t="str">
        <f t="shared" si="4"/>
        <v>Nincs rögzítve!</v>
      </c>
      <c r="I13" s="128">
        <f t="shared" si="5"/>
        <v>0</v>
      </c>
      <c r="J13" s="129">
        <f>SUMIF(F_IV_1A!$F:$F,$C13,F_IV_1A!$N:$N)</f>
        <v>0</v>
      </c>
      <c r="K13" s="129">
        <f>SUMIF(F_IV_1A!$F:$F,$C13,F_IV_1A!$O:$O)</f>
        <v>0</v>
      </c>
      <c r="L13" s="129">
        <f>SUMIF(F_IV_1A!$F:$F,$C13,F_IV_1A!$P:$P)</f>
        <v>0</v>
      </c>
      <c r="N13" s="129">
        <f>SUMIF(F_IV_1A!$F:$F,$C13,F_IV_1A!R:R)</f>
        <v>0</v>
      </c>
      <c r="O13" s="129">
        <f>SUMIF(F_IV_1A!$F:$F,$C13,F_IV_1A!S:S)</f>
        <v>0</v>
      </c>
      <c r="P13" s="129">
        <f>SUMIF(F_IV_1A!$F:$F,$C13,F_IV_1A!T:T)</f>
        <v>0</v>
      </c>
      <c r="Q13" s="129">
        <f>SUMIF(F_IV_1A!$F:$F,$C13,F_IV_1A!U:U)</f>
        <v>0</v>
      </c>
      <c r="R13" s="129">
        <f>SUMIF(F_IV_1A!$F:$F,$C13,F_IV_1A!V:V)</f>
        <v>0</v>
      </c>
      <c r="S13" s="129">
        <f>SUMIF(F_IV_1A!$F:$F,$C13,F_IV_1A!W:W)</f>
        <v>0</v>
      </c>
      <c r="T13" s="129">
        <f>SUMIF(F_IV_1A!$F:$F,$C13,F_IV_1A!X:X)</f>
        <v>0</v>
      </c>
      <c r="U13" s="129">
        <f>SUMIF(F_IV_1A!$F:$F,$C13,F_IV_1A!Y:Y)</f>
        <v>0</v>
      </c>
      <c r="V13" s="129">
        <f>SUMIF(F_IV_1A!$F:$F,$C13,F_IV_1A!Z:Z)</f>
        <v>0</v>
      </c>
      <c r="W13" s="129">
        <f>SUMIF(F_IV_1A!$F:$F,$C13,F_IV_1A!AA:AA)</f>
        <v>0</v>
      </c>
      <c r="X13" s="136">
        <f>SUMIF(F_IV_1A!$F:$F,$C13,F_IV_1A!AB:AB)</f>
        <v>0</v>
      </c>
      <c r="Y13" s="36">
        <f t="shared" si="6"/>
        <v>0</v>
      </c>
      <c r="AA13" s="143">
        <f>SUMIF(F_IV_1A!$F:$F,$C13,F_IV_1A!AF:AF)</f>
        <v>0</v>
      </c>
      <c r="AB13" s="143">
        <f>SUMIF(F_IV_1A!$F:$F,$C13,F_IV_1A!AG:AG)</f>
        <v>0</v>
      </c>
      <c r="AC13" s="143">
        <f>SUMIF(F_IV_1A!$F:$F,$C13,F_IV_1A!AH:AH)</f>
        <v>0</v>
      </c>
      <c r="AD13" s="143">
        <f>SUMIF(F_IV_1A!$F:$F,$C13,F_IV_1A!AI:AI)</f>
        <v>0</v>
      </c>
      <c r="AE13" s="143">
        <f>SUMIF(F_IV_1A!$F:$F,$C13,F_IV_1A!AJ:AJ)</f>
        <v>0</v>
      </c>
      <c r="AF13" s="143">
        <f>SUMIF(F_IV_1A!$F:$F,$C13,F_IV_1A!AK:AK)</f>
        <v>0</v>
      </c>
      <c r="AG13" s="143">
        <f>SUMIF(F_IV_1A!$F:$F,$C13,F_IV_1A!AL:AL)</f>
        <v>0</v>
      </c>
      <c r="AH13" s="143">
        <f>SUMIF(F_IV_1A!$F:$F,$C13,F_IV_1A!AM:AM)</f>
        <v>0</v>
      </c>
      <c r="AI13" s="143">
        <f>SUMIF(F_IV_1A!$F:$F,$C13,F_IV_1A!AN:AN)</f>
        <v>0</v>
      </c>
      <c r="AJ13" s="143">
        <f>SUMIF(F_IV_1A!$F:$F,$C13,F_IV_1A!AO:AO)</f>
        <v>0</v>
      </c>
      <c r="AK13" s="143">
        <f>SUMIF(F_IV_1A!$F:$F,$C13,F_IV_1A!AP:AP)</f>
        <v>0</v>
      </c>
      <c r="AL13" s="36">
        <f t="shared" si="7"/>
        <v>0</v>
      </c>
      <c r="AR13" s="21" t="e">
        <f>INDEX(F_IV_1A!$G:$G,MATCH($C13,F_IV_1A!$F:$F,0))</f>
        <v>#N/A</v>
      </c>
      <c r="AS13" s="21">
        <f>COUNTIF(F_IV_1A!$AY$3:$AY$1499,$D13)</f>
        <v>0</v>
      </c>
      <c r="AT13" s="21">
        <f>SUMIF(F_IV_1A!$AY$3:$AY$1499,$D13,F_IV_1A!$CF$3:$CF$1499)</f>
        <v>0</v>
      </c>
      <c r="AU13" s="21">
        <f>SUMIF(F_IV_1A!$AY:$AY,$D13,F_IV_1A!$CG:$CG)</f>
        <v>0</v>
      </c>
      <c r="AV13" s="21">
        <f>SUMIF(F_IV_1A!$AY:$AY,$D13,F_IV_1A!$CG:$CG)</f>
        <v>0</v>
      </c>
    </row>
    <row r="14" spans="1:48" hidden="1" x14ac:dyDescent="0.25">
      <c r="A14" s="124">
        <v>365</v>
      </c>
      <c r="B14" s="188" t="s">
        <v>259</v>
      </c>
      <c r="C14" s="188" t="s">
        <v>260</v>
      </c>
      <c r="D14" s="188">
        <v>1857</v>
      </c>
      <c r="E14" s="188" t="s">
        <v>230</v>
      </c>
      <c r="F14" s="188" t="s">
        <v>261</v>
      </c>
      <c r="G14" s="35" t="str">
        <f t="shared" si="4"/>
        <v>Nincs rögzítve!</v>
      </c>
      <c r="I14" s="128">
        <f t="shared" si="5"/>
        <v>0</v>
      </c>
      <c r="J14" s="129">
        <f>SUMIF(F_IV_1A!$F:$F,$C14,F_IV_1A!$N:$N)</f>
        <v>0</v>
      </c>
      <c r="K14" s="129">
        <f>SUMIF(F_IV_1A!$F:$F,$C14,F_IV_1A!$O:$O)</f>
        <v>0</v>
      </c>
      <c r="L14" s="129">
        <f>SUMIF(F_IV_1A!$F:$F,$C14,F_IV_1A!$P:$P)</f>
        <v>0</v>
      </c>
      <c r="N14" s="129">
        <f>SUMIF(F_IV_1A!$F:$F,$C14,F_IV_1A!R:R)</f>
        <v>0</v>
      </c>
      <c r="O14" s="129">
        <f>SUMIF(F_IV_1A!$F:$F,$C14,F_IV_1A!S:S)</f>
        <v>0</v>
      </c>
      <c r="P14" s="129">
        <f>SUMIF(F_IV_1A!$F:$F,$C14,F_IV_1A!T:T)</f>
        <v>0</v>
      </c>
      <c r="Q14" s="129">
        <f>SUMIF(F_IV_1A!$F:$F,$C14,F_IV_1A!U:U)</f>
        <v>0</v>
      </c>
      <c r="R14" s="129">
        <f>SUMIF(F_IV_1A!$F:$F,$C14,F_IV_1A!V:V)</f>
        <v>0</v>
      </c>
      <c r="S14" s="129">
        <f>SUMIF(F_IV_1A!$F:$F,$C14,F_IV_1A!W:W)</f>
        <v>0</v>
      </c>
      <c r="T14" s="129">
        <f>SUMIF(F_IV_1A!$F:$F,$C14,F_IV_1A!X:X)</f>
        <v>0</v>
      </c>
      <c r="U14" s="129">
        <f>SUMIF(F_IV_1A!$F:$F,$C14,F_IV_1A!Y:Y)</f>
        <v>0</v>
      </c>
      <c r="V14" s="129">
        <f>SUMIF(F_IV_1A!$F:$F,$C14,F_IV_1A!Z:Z)</f>
        <v>0</v>
      </c>
      <c r="W14" s="129">
        <f>SUMIF(F_IV_1A!$F:$F,$C14,F_IV_1A!AA:AA)</f>
        <v>0</v>
      </c>
      <c r="X14" s="136">
        <f>SUMIF(F_IV_1A!$F:$F,$C14,F_IV_1A!AB:AB)</f>
        <v>0</v>
      </c>
      <c r="Y14" s="36">
        <f t="shared" si="6"/>
        <v>0</v>
      </c>
      <c r="AA14" s="143">
        <f>SUMIF(F_IV_1A!$F:$F,$C14,F_IV_1A!AF:AF)</f>
        <v>0</v>
      </c>
      <c r="AB14" s="143">
        <f>SUMIF(F_IV_1A!$F:$F,$C14,F_IV_1A!AG:AG)</f>
        <v>0</v>
      </c>
      <c r="AC14" s="143">
        <f>SUMIF(F_IV_1A!$F:$F,$C14,F_IV_1A!AH:AH)</f>
        <v>0</v>
      </c>
      <c r="AD14" s="143">
        <f>SUMIF(F_IV_1A!$F:$F,$C14,F_IV_1A!AI:AI)</f>
        <v>0</v>
      </c>
      <c r="AE14" s="143">
        <f>SUMIF(F_IV_1A!$F:$F,$C14,F_IV_1A!AJ:AJ)</f>
        <v>0</v>
      </c>
      <c r="AF14" s="143">
        <f>SUMIF(F_IV_1A!$F:$F,$C14,F_IV_1A!AK:AK)</f>
        <v>0</v>
      </c>
      <c r="AG14" s="143">
        <f>SUMIF(F_IV_1A!$F:$F,$C14,F_IV_1A!AL:AL)</f>
        <v>0</v>
      </c>
      <c r="AH14" s="143">
        <f>SUMIF(F_IV_1A!$F:$F,$C14,F_IV_1A!AM:AM)</f>
        <v>0</v>
      </c>
      <c r="AI14" s="143">
        <f>SUMIF(F_IV_1A!$F:$F,$C14,F_IV_1A!AN:AN)</f>
        <v>0</v>
      </c>
      <c r="AJ14" s="143">
        <f>SUMIF(F_IV_1A!$F:$F,$C14,F_IV_1A!AO:AO)</f>
        <v>0</v>
      </c>
      <c r="AK14" s="143">
        <f>SUMIF(F_IV_1A!$F:$F,$C14,F_IV_1A!AP:AP)</f>
        <v>0</v>
      </c>
      <c r="AL14" s="36">
        <f t="shared" si="7"/>
        <v>0</v>
      </c>
      <c r="AR14" s="21" t="e">
        <f>INDEX(F_IV_1A!$G:$G,MATCH($C14,F_IV_1A!$F:$F,0))</f>
        <v>#N/A</v>
      </c>
      <c r="AS14" s="21">
        <f>COUNTIF(F_IV_1A!$AY$3:$AY$1499,$D14)</f>
        <v>0</v>
      </c>
      <c r="AT14" s="21">
        <f>SUMIF(F_IV_1A!$AY$3:$AY$1499,$D14,F_IV_1A!$CF$3:$CF$1499)</f>
        <v>0</v>
      </c>
      <c r="AU14" s="21">
        <f>SUMIF(F_IV_1A!$AY:$AY,$D14,F_IV_1A!$CG:$CG)</f>
        <v>0</v>
      </c>
      <c r="AV14" s="21">
        <f>SUMIF(F_IV_1A!$AY:$AY,$D14,F_IV_1A!$CG:$CG)</f>
        <v>0</v>
      </c>
    </row>
    <row r="15" spans="1:48" hidden="1" x14ac:dyDescent="0.25">
      <c r="A15" s="124">
        <v>366</v>
      </c>
      <c r="B15" s="188" t="s">
        <v>262</v>
      </c>
      <c r="C15" s="188" t="s">
        <v>263</v>
      </c>
      <c r="D15" s="188">
        <v>1858</v>
      </c>
      <c r="E15" s="188" t="s">
        <v>230</v>
      </c>
      <c r="F15" s="188" t="s">
        <v>264</v>
      </c>
      <c r="G15" s="35" t="str">
        <f t="shared" si="4"/>
        <v>Nincs rögzítve!</v>
      </c>
      <c r="I15" s="128">
        <f t="shared" si="5"/>
        <v>0</v>
      </c>
      <c r="J15" s="129">
        <f>SUMIF(F_IV_1A!$F:$F,$C15,F_IV_1A!$N:$N)</f>
        <v>0</v>
      </c>
      <c r="K15" s="129">
        <f>SUMIF(F_IV_1A!$F:$F,$C15,F_IV_1A!$O:$O)</f>
        <v>0</v>
      </c>
      <c r="L15" s="129">
        <f>SUMIF(F_IV_1A!$F:$F,$C15,F_IV_1A!$P:$P)</f>
        <v>0</v>
      </c>
      <c r="N15" s="129">
        <f>SUMIF(F_IV_1A!$F:$F,$C15,F_IV_1A!R:R)</f>
        <v>0</v>
      </c>
      <c r="O15" s="129">
        <f>SUMIF(F_IV_1A!$F:$F,$C15,F_IV_1A!S:S)</f>
        <v>0</v>
      </c>
      <c r="P15" s="129">
        <f>SUMIF(F_IV_1A!$F:$F,$C15,F_IV_1A!T:T)</f>
        <v>0</v>
      </c>
      <c r="Q15" s="129">
        <f>SUMIF(F_IV_1A!$F:$F,$C15,F_IV_1A!U:U)</f>
        <v>0</v>
      </c>
      <c r="R15" s="129">
        <f>SUMIF(F_IV_1A!$F:$F,$C15,F_IV_1A!V:V)</f>
        <v>0</v>
      </c>
      <c r="S15" s="129">
        <f>SUMIF(F_IV_1A!$F:$F,$C15,F_IV_1A!W:W)</f>
        <v>0</v>
      </c>
      <c r="T15" s="129">
        <f>SUMIF(F_IV_1A!$F:$F,$C15,F_IV_1A!X:X)</f>
        <v>0</v>
      </c>
      <c r="U15" s="129">
        <f>SUMIF(F_IV_1A!$F:$F,$C15,F_IV_1A!Y:Y)</f>
        <v>0</v>
      </c>
      <c r="V15" s="129">
        <f>SUMIF(F_IV_1A!$F:$F,$C15,F_IV_1A!Z:Z)</f>
        <v>0</v>
      </c>
      <c r="W15" s="129">
        <f>SUMIF(F_IV_1A!$F:$F,$C15,F_IV_1A!AA:AA)</f>
        <v>0</v>
      </c>
      <c r="X15" s="136">
        <f>SUMIF(F_IV_1A!$F:$F,$C15,F_IV_1A!AB:AB)</f>
        <v>0</v>
      </c>
      <c r="Y15" s="36">
        <f t="shared" si="6"/>
        <v>0</v>
      </c>
      <c r="AA15" s="143">
        <f>SUMIF(F_IV_1A!$F:$F,$C15,F_IV_1A!AF:AF)</f>
        <v>0</v>
      </c>
      <c r="AB15" s="143">
        <f>SUMIF(F_IV_1A!$F:$F,$C15,F_IV_1A!AG:AG)</f>
        <v>0</v>
      </c>
      <c r="AC15" s="143">
        <f>SUMIF(F_IV_1A!$F:$F,$C15,F_IV_1A!AH:AH)</f>
        <v>0</v>
      </c>
      <c r="AD15" s="143">
        <f>SUMIF(F_IV_1A!$F:$F,$C15,F_IV_1A!AI:AI)</f>
        <v>0</v>
      </c>
      <c r="AE15" s="143">
        <f>SUMIF(F_IV_1A!$F:$F,$C15,F_IV_1A!AJ:AJ)</f>
        <v>0</v>
      </c>
      <c r="AF15" s="143">
        <f>SUMIF(F_IV_1A!$F:$F,$C15,F_IV_1A!AK:AK)</f>
        <v>0</v>
      </c>
      <c r="AG15" s="143">
        <f>SUMIF(F_IV_1A!$F:$F,$C15,F_IV_1A!AL:AL)</f>
        <v>0</v>
      </c>
      <c r="AH15" s="143">
        <f>SUMIF(F_IV_1A!$F:$F,$C15,F_IV_1A!AM:AM)</f>
        <v>0</v>
      </c>
      <c r="AI15" s="143">
        <f>SUMIF(F_IV_1A!$F:$F,$C15,F_IV_1A!AN:AN)</f>
        <v>0</v>
      </c>
      <c r="AJ15" s="143">
        <f>SUMIF(F_IV_1A!$F:$F,$C15,F_IV_1A!AO:AO)</f>
        <v>0</v>
      </c>
      <c r="AK15" s="143">
        <f>SUMIF(F_IV_1A!$F:$F,$C15,F_IV_1A!AP:AP)</f>
        <v>0</v>
      </c>
      <c r="AL15" s="36">
        <f t="shared" si="7"/>
        <v>0</v>
      </c>
      <c r="AR15" s="21" t="e">
        <f>INDEX(F_IV_1A!$G:$G,MATCH($C15,F_IV_1A!$F:$F,0))</f>
        <v>#N/A</v>
      </c>
      <c r="AS15" s="21">
        <f>COUNTIF(F_IV_1A!$AY$3:$AY$1499,$D15)</f>
        <v>0</v>
      </c>
      <c r="AT15" s="21">
        <f>SUMIF(F_IV_1A!$AY$3:$AY$1499,$D15,F_IV_1A!$CF$3:$CF$1499)</f>
        <v>0</v>
      </c>
      <c r="AU15" s="21">
        <f>SUMIF(F_IV_1A!$AY:$AY,$D15,F_IV_1A!$CG:$CG)</f>
        <v>0</v>
      </c>
      <c r="AV15" s="21">
        <f>SUMIF(F_IV_1A!$AY:$AY,$D15,F_IV_1A!$CG:$CG)</f>
        <v>0</v>
      </c>
    </row>
    <row r="16" spans="1:48" hidden="1" x14ac:dyDescent="0.25">
      <c r="A16" s="124">
        <v>367</v>
      </c>
      <c r="B16" s="188" t="s">
        <v>265</v>
      </c>
      <c r="C16" s="188" t="s">
        <v>266</v>
      </c>
      <c r="D16" s="188">
        <v>1859</v>
      </c>
      <c r="E16" s="188" t="s">
        <v>230</v>
      </c>
      <c r="F16" s="188" t="s">
        <v>267</v>
      </c>
      <c r="G16" s="35" t="str">
        <f t="shared" si="4"/>
        <v>Nincs rögzítve!</v>
      </c>
      <c r="I16" s="128">
        <f t="shared" si="5"/>
        <v>0</v>
      </c>
      <c r="J16" s="129">
        <f>SUMIF(F_IV_1A!$F:$F,$C16,F_IV_1A!$N:$N)</f>
        <v>0</v>
      </c>
      <c r="K16" s="129">
        <f>SUMIF(F_IV_1A!$F:$F,$C16,F_IV_1A!$O:$O)</f>
        <v>0</v>
      </c>
      <c r="L16" s="129">
        <f>SUMIF(F_IV_1A!$F:$F,$C16,F_IV_1A!$P:$P)</f>
        <v>0</v>
      </c>
      <c r="N16" s="129">
        <f>SUMIF(F_IV_1A!$F:$F,$C16,F_IV_1A!R:R)</f>
        <v>0</v>
      </c>
      <c r="O16" s="129">
        <f>SUMIF(F_IV_1A!$F:$F,$C16,F_IV_1A!S:S)</f>
        <v>0</v>
      </c>
      <c r="P16" s="129">
        <f>SUMIF(F_IV_1A!$F:$F,$C16,F_IV_1A!T:T)</f>
        <v>0</v>
      </c>
      <c r="Q16" s="129">
        <f>SUMIF(F_IV_1A!$F:$F,$C16,F_IV_1A!U:U)</f>
        <v>0</v>
      </c>
      <c r="R16" s="129">
        <f>SUMIF(F_IV_1A!$F:$F,$C16,F_IV_1A!V:V)</f>
        <v>0</v>
      </c>
      <c r="S16" s="129">
        <f>SUMIF(F_IV_1A!$F:$F,$C16,F_IV_1A!W:W)</f>
        <v>0</v>
      </c>
      <c r="T16" s="129">
        <f>SUMIF(F_IV_1A!$F:$F,$C16,F_IV_1A!X:X)</f>
        <v>0</v>
      </c>
      <c r="U16" s="129">
        <f>SUMIF(F_IV_1A!$F:$F,$C16,F_IV_1A!Y:Y)</f>
        <v>0</v>
      </c>
      <c r="V16" s="129">
        <f>SUMIF(F_IV_1A!$F:$F,$C16,F_IV_1A!Z:Z)</f>
        <v>0</v>
      </c>
      <c r="W16" s="129">
        <f>SUMIF(F_IV_1A!$F:$F,$C16,F_IV_1A!AA:AA)</f>
        <v>0</v>
      </c>
      <c r="X16" s="136">
        <f>SUMIF(F_IV_1A!$F:$F,$C16,F_IV_1A!AB:AB)</f>
        <v>0</v>
      </c>
      <c r="Y16" s="36">
        <f t="shared" si="6"/>
        <v>0</v>
      </c>
      <c r="AA16" s="143">
        <f>SUMIF(F_IV_1A!$F:$F,$C16,F_IV_1A!AF:AF)</f>
        <v>0</v>
      </c>
      <c r="AB16" s="143">
        <f>SUMIF(F_IV_1A!$F:$F,$C16,F_IV_1A!AG:AG)</f>
        <v>0</v>
      </c>
      <c r="AC16" s="143">
        <f>SUMIF(F_IV_1A!$F:$F,$C16,F_IV_1A!AH:AH)</f>
        <v>0</v>
      </c>
      <c r="AD16" s="143">
        <f>SUMIF(F_IV_1A!$F:$F,$C16,F_IV_1A!AI:AI)</f>
        <v>0</v>
      </c>
      <c r="AE16" s="143">
        <f>SUMIF(F_IV_1A!$F:$F,$C16,F_IV_1A!AJ:AJ)</f>
        <v>0</v>
      </c>
      <c r="AF16" s="143">
        <f>SUMIF(F_IV_1A!$F:$F,$C16,F_IV_1A!AK:AK)</f>
        <v>0</v>
      </c>
      <c r="AG16" s="143">
        <f>SUMIF(F_IV_1A!$F:$F,$C16,F_IV_1A!AL:AL)</f>
        <v>0</v>
      </c>
      <c r="AH16" s="143">
        <f>SUMIF(F_IV_1A!$F:$F,$C16,F_IV_1A!AM:AM)</f>
        <v>0</v>
      </c>
      <c r="AI16" s="143">
        <f>SUMIF(F_IV_1A!$F:$F,$C16,F_IV_1A!AN:AN)</f>
        <v>0</v>
      </c>
      <c r="AJ16" s="143">
        <f>SUMIF(F_IV_1A!$F:$F,$C16,F_IV_1A!AO:AO)</f>
        <v>0</v>
      </c>
      <c r="AK16" s="143">
        <f>SUMIF(F_IV_1A!$F:$F,$C16,F_IV_1A!AP:AP)</f>
        <v>0</v>
      </c>
      <c r="AL16" s="36">
        <f t="shared" si="7"/>
        <v>0</v>
      </c>
      <c r="AR16" s="21" t="e">
        <f>INDEX(F_IV_1A!$G:$G,MATCH($C16,F_IV_1A!$F:$F,0))</f>
        <v>#N/A</v>
      </c>
      <c r="AS16" s="21">
        <f>COUNTIF(F_IV_1A!$AY$3:$AY$1499,$D16)</f>
        <v>0</v>
      </c>
      <c r="AT16" s="21">
        <f>SUMIF(F_IV_1A!$AY$3:$AY$1499,$D16,F_IV_1A!$CF$3:$CF$1499)</f>
        <v>0</v>
      </c>
      <c r="AU16" s="21">
        <f>SUMIF(F_IV_1A!$AY:$AY,$D16,F_IV_1A!$CG:$CG)</f>
        <v>0</v>
      </c>
      <c r="AV16" s="21">
        <f>SUMIF(F_IV_1A!$AY:$AY,$D16,F_IV_1A!$CG:$CG)</f>
        <v>0</v>
      </c>
    </row>
    <row r="17" spans="1:48" hidden="1" x14ac:dyDescent="0.25">
      <c r="A17" s="124">
        <v>368</v>
      </c>
      <c r="B17" s="188" t="s">
        <v>268</v>
      </c>
      <c r="C17" s="188" t="s">
        <v>269</v>
      </c>
      <c r="D17" s="188">
        <v>1860</v>
      </c>
      <c r="E17" s="188" t="s">
        <v>230</v>
      </c>
      <c r="F17" s="188" t="s">
        <v>270</v>
      </c>
      <c r="G17" s="35" t="str">
        <f t="shared" si="4"/>
        <v>Nincs rögzítve!</v>
      </c>
      <c r="I17" s="128">
        <f t="shared" si="5"/>
        <v>0</v>
      </c>
      <c r="J17" s="129">
        <f>SUMIF(F_IV_1A!$F:$F,$C17,F_IV_1A!$N:$N)</f>
        <v>0</v>
      </c>
      <c r="K17" s="129">
        <f>SUMIF(F_IV_1A!$F:$F,$C17,F_IV_1A!$O:$O)</f>
        <v>0</v>
      </c>
      <c r="L17" s="129">
        <f>SUMIF(F_IV_1A!$F:$F,$C17,F_IV_1A!$P:$P)</f>
        <v>0</v>
      </c>
      <c r="N17" s="129">
        <f>SUMIF(F_IV_1A!$F:$F,$C17,F_IV_1A!R:R)</f>
        <v>0</v>
      </c>
      <c r="O17" s="129">
        <f>SUMIF(F_IV_1A!$F:$F,$C17,F_IV_1A!S:S)</f>
        <v>0</v>
      </c>
      <c r="P17" s="129">
        <f>SUMIF(F_IV_1A!$F:$F,$C17,F_IV_1A!T:T)</f>
        <v>0</v>
      </c>
      <c r="Q17" s="129">
        <f>SUMIF(F_IV_1A!$F:$F,$C17,F_IV_1A!U:U)</f>
        <v>0</v>
      </c>
      <c r="R17" s="129">
        <f>SUMIF(F_IV_1A!$F:$F,$C17,F_IV_1A!V:V)</f>
        <v>0</v>
      </c>
      <c r="S17" s="129">
        <f>SUMIF(F_IV_1A!$F:$F,$C17,F_IV_1A!W:W)</f>
        <v>0</v>
      </c>
      <c r="T17" s="129">
        <f>SUMIF(F_IV_1A!$F:$F,$C17,F_IV_1A!X:X)</f>
        <v>0</v>
      </c>
      <c r="U17" s="129">
        <f>SUMIF(F_IV_1A!$F:$F,$C17,F_IV_1A!Y:Y)</f>
        <v>0</v>
      </c>
      <c r="V17" s="129">
        <f>SUMIF(F_IV_1A!$F:$F,$C17,F_IV_1A!Z:Z)</f>
        <v>0</v>
      </c>
      <c r="W17" s="129">
        <f>SUMIF(F_IV_1A!$F:$F,$C17,F_IV_1A!AA:AA)</f>
        <v>0</v>
      </c>
      <c r="X17" s="136">
        <f>SUMIF(F_IV_1A!$F:$F,$C17,F_IV_1A!AB:AB)</f>
        <v>0</v>
      </c>
      <c r="Y17" s="36">
        <f t="shared" si="6"/>
        <v>0</v>
      </c>
      <c r="AA17" s="143">
        <f>SUMIF(F_IV_1A!$F:$F,$C17,F_IV_1A!AF:AF)</f>
        <v>0</v>
      </c>
      <c r="AB17" s="143">
        <f>SUMIF(F_IV_1A!$F:$F,$C17,F_IV_1A!AG:AG)</f>
        <v>0</v>
      </c>
      <c r="AC17" s="143">
        <f>SUMIF(F_IV_1A!$F:$F,$C17,F_IV_1A!AH:AH)</f>
        <v>0</v>
      </c>
      <c r="AD17" s="143">
        <f>SUMIF(F_IV_1A!$F:$F,$C17,F_IV_1A!AI:AI)</f>
        <v>0</v>
      </c>
      <c r="AE17" s="143">
        <f>SUMIF(F_IV_1A!$F:$F,$C17,F_IV_1A!AJ:AJ)</f>
        <v>0</v>
      </c>
      <c r="AF17" s="143">
        <f>SUMIF(F_IV_1A!$F:$F,$C17,F_IV_1A!AK:AK)</f>
        <v>0</v>
      </c>
      <c r="AG17" s="143">
        <f>SUMIF(F_IV_1A!$F:$F,$C17,F_IV_1A!AL:AL)</f>
        <v>0</v>
      </c>
      <c r="AH17" s="143">
        <f>SUMIF(F_IV_1A!$F:$F,$C17,F_IV_1A!AM:AM)</f>
        <v>0</v>
      </c>
      <c r="AI17" s="143">
        <f>SUMIF(F_IV_1A!$F:$F,$C17,F_IV_1A!AN:AN)</f>
        <v>0</v>
      </c>
      <c r="AJ17" s="143">
        <f>SUMIF(F_IV_1A!$F:$F,$C17,F_IV_1A!AO:AO)</f>
        <v>0</v>
      </c>
      <c r="AK17" s="143">
        <f>SUMIF(F_IV_1A!$F:$F,$C17,F_IV_1A!AP:AP)</f>
        <v>0</v>
      </c>
      <c r="AL17" s="36">
        <f t="shared" si="7"/>
        <v>0</v>
      </c>
      <c r="AR17" s="21" t="e">
        <f>INDEX(F_IV_1A!$G:$G,MATCH($C17,F_IV_1A!$F:$F,0))</f>
        <v>#N/A</v>
      </c>
      <c r="AS17" s="21">
        <f>COUNTIF(F_IV_1A!$AY$3:$AY$1499,$D17)</f>
        <v>0</v>
      </c>
      <c r="AT17" s="21">
        <f>SUMIF(F_IV_1A!$AY$3:$AY$1499,$D17,F_IV_1A!$CF$3:$CF$1499)</f>
        <v>0</v>
      </c>
      <c r="AU17" s="21">
        <f>SUMIF(F_IV_1A!$AY:$AY,$D17,F_IV_1A!$CG:$CG)</f>
        <v>0</v>
      </c>
      <c r="AV17" s="21">
        <f>SUMIF(F_IV_1A!$AY:$AY,$D17,F_IV_1A!$CG:$CG)</f>
        <v>0</v>
      </c>
    </row>
    <row r="18" spans="1:48" hidden="1" x14ac:dyDescent="0.25">
      <c r="A18" s="124">
        <v>371</v>
      </c>
      <c r="B18" s="188" t="s">
        <v>271</v>
      </c>
      <c r="C18" s="188" t="s">
        <v>272</v>
      </c>
      <c r="D18" s="188">
        <v>1863</v>
      </c>
      <c r="E18" s="188" t="s">
        <v>230</v>
      </c>
      <c r="F18" s="188" t="s">
        <v>273</v>
      </c>
      <c r="G18" s="35" t="str">
        <f t="shared" si="4"/>
        <v>Nincs rögzítve!</v>
      </c>
      <c r="I18" s="128">
        <f t="shared" si="5"/>
        <v>0</v>
      </c>
      <c r="J18" s="129">
        <f>SUMIF(F_IV_1A!$F:$F,$C18,F_IV_1A!$N:$N)</f>
        <v>0</v>
      </c>
      <c r="K18" s="129">
        <f>SUMIF(F_IV_1A!$F:$F,$C18,F_IV_1A!$O:$O)</f>
        <v>0</v>
      </c>
      <c r="L18" s="129">
        <f>SUMIF(F_IV_1A!$F:$F,$C18,F_IV_1A!$P:$P)</f>
        <v>0</v>
      </c>
      <c r="N18" s="129">
        <f>SUMIF(F_IV_1A!$F:$F,$C18,F_IV_1A!R:R)</f>
        <v>0</v>
      </c>
      <c r="O18" s="129">
        <f>SUMIF(F_IV_1A!$F:$F,$C18,F_IV_1A!S:S)</f>
        <v>0</v>
      </c>
      <c r="P18" s="129">
        <f>SUMIF(F_IV_1A!$F:$F,$C18,F_IV_1A!T:T)</f>
        <v>0</v>
      </c>
      <c r="Q18" s="129">
        <f>SUMIF(F_IV_1A!$F:$F,$C18,F_IV_1A!U:U)</f>
        <v>0</v>
      </c>
      <c r="R18" s="129">
        <f>SUMIF(F_IV_1A!$F:$F,$C18,F_IV_1A!V:V)</f>
        <v>0</v>
      </c>
      <c r="S18" s="129">
        <f>SUMIF(F_IV_1A!$F:$F,$C18,F_IV_1A!W:W)</f>
        <v>0</v>
      </c>
      <c r="T18" s="129">
        <f>SUMIF(F_IV_1A!$F:$F,$C18,F_IV_1A!X:X)</f>
        <v>0</v>
      </c>
      <c r="U18" s="129">
        <f>SUMIF(F_IV_1A!$F:$F,$C18,F_IV_1A!Y:Y)</f>
        <v>0</v>
      </c>
      <c r="V18" s="129">
        <f>SUMIF(F_IV_1A!$F:$F,$C18,F_IV_1A!Z:Z)</f>
        <v>0</v>
      </c>
      <c r="W18" s="129">
        <f>SUMIF(F_IV_1A!$F:$F,$C18,F_IV_1A!AA:AA)</f>
        <v>0</v>
      </c>
      <c r="X18" s="136">
        <f>SUMIF(F_IV_1A!$F:$F,$C18,F_IV_1A!AB:AB)</f>
        <v>0</v>
      </c>
      <c r="Y18" s="36">
        <f t="shared" si="6"/>
        <v>0</v>
      </c>
      <c r="AA18" s="143">
        <f>SUMIF(F_IV_1A!$F:$F,$C18,F_IV_1A!AF:AF)</f>
        <v>0</v>
      </c>
      <c r="AB18" s="143">
        <f>SUMIF(F_IV_1A!$F:$F,$C18,F_IV_1A!AG:AG)</f>
        <v>0</v>
      </c>
      <c r="AC18" s="143">
        <f>SUMIF(F_IV_1A!$F:$F,$C18,F_IV_1A!AH:AH)</f>
        <v>0</v>
      </c>
      <c r="AD18" s="143">
        <f>SUMIF(F_IV_1A!$F:$F,$C18,F_IV_1A!AI:AI)</f>
        <v>0</v>
      </c>
      <c r="AE18" s="143">
        <f>SUMIF(F_IV_1A!$F:$F,$C18,F_IV_1A!AJ:AJ)</f>
        <v>0</v>
      </c>
      <c r="AF18" s="143">
        <f>SUMIF(F_IV_1A!$F:$F,$C18,F_IV_1A!AK:AK)</f>
        <v>0</v>
      </c>
      <c r="AG18" s="143">
        <f>SUMIF(F_IV_1A!$F:$F,$C18,F_IV_1A!AL:AL)</f>
        <v>0</v>
      </c>
      <c r="AH18" s="143">
        <f>SUMIF(F_IV_1A!$F:$F,$C18,F_IV_1A!AM:AM)</f>
        <v>0</v>
      </c>
      <c r="AI18" s="143">
        <f>SUMIF(F_IV_1A!$F:$F,$C18,F_IV_1A!AN:AN)</f>
        <v>0</v>
      </c>
      <c r="AJ18" s="143">
        <f>SUMIF(F_IV_1A!$F:$F,$C18,F_IV_1A!AO:AO)</f>
        <v>0</v>
      </c>
      <c r="AK18" s="143">
        <f>SUMIF(F_IV_1A!$F:$F,$C18,F_IV_1A!AP:AP)</f>
        <v>0</v>
      </c>
      <c r="AL18" s="36">
        <f t="shared" si="7"/>
        <v>0</v>
      </c>
      <c r="AR18" s="21" t="e">
        <f>INDEX(F_IV_1A!$G:$G,MATCH($C18,F_IV_1A!$F:$F,0))</f>
        <v>#N/A</v>
      </c>
      <c r="AS18" s="21">
        <f>COUNTIF(F_IV_1A!$AY$3:$AY$1499,$D18)</f>
        <v>0</v>
      </c>
      <c r="AT18" s="21">
        <f>SUMIF(F_IV_1A!$AY$3:$AY$1499,$D18,F_IV_1A!$CF$3:$CF$1499)</f>
        <v>0</v>
      </c>
      <c r="AU18" s="21">
        <f>SUMIF(F_IV_1A!$AY:$AY,$D18,F_IV_1A!$CG:$CG)</f>
        <v>0</v>
      </c>
      <c r="AV18" s="21">
        <f>SUMIF(F_IV_1A!$AY:$AY,$D18,F_IV_1A!$CG:$CG)</f>
        <v>0</v>
      </c>
    </row>
    <row r="19" spans="1:48" hidden="1" x14ac:dyDescent="0.25">
      <c r="A19" s="124">
        <v>372</v>
      </c>
      <c r="B19" s="188" t="s">
        <v>274</v>
      </c>
      <c r="C19" s="188" t="s">
        <v>275</v>
      </c>
      <c r="D19" s="188">
        <v>1864</v>
      </c>
      <c r="E19" s="188" t="s">
        <v>230</v>
      </c>
      <c r="F19" s="188" t="s">
        <v>276</v>
      </c>
      <c r="G19" s="35" t="str">
        <f t="shared" si="4"/>
        <v>Nincs rögzítve!</v>
      </c>
      <c r="I19" s="128">
        <f t="shared" si="5"/>
        <v>0</v>
      </c>
      <c r="J19" s="129">
        <f>SUMIF(F_IV_1A!$F:$F,$C19,F_IV_1A!$N:$N)</f>
        <v>0</v>
      </c>
      <c r="K19" s="129">
        <f>SUMIF(F_IV_1A!$F:$F,$C19,F_IV_1A!$O:$O)</f>
        <v>0</v>
      </c>
      <c r="L19" s="129">
        <f>SUMIF(F_IV_1A!$F:$F,$C19,F_IV_1A!$P:$P)</f>
        <v>0</v>
      </c>
      <c r="N19" s="129">
        <f>SUMIF(F_IV_1A!$F:$F,$C19,F_IV_1A!R:R)</f>
        <v>0</v>
      </c>
      <c r="O19" s="129">
        <f>SUMIF(F_IV_1A!$F:$F,$C19,F_IV_1A!S:S)</f>
        <v>0</v>
      </c>
      <c r="P19" s="129">
        <f>SUMIF(F_IV_1A!$F:$F,$C19,F_IV_1A!T:T)</f>
        <v>0</v>
      </c>
      <c r="Q19" s="129">
        <f>SUMIF(F_IV_1A!$F:$F,$C19,F_IV_1A!U:U)</f>
        <v>0</v>
      </c>
      <c r="R19" s="129">
        <f>SUMIF(F_IV_1A!$F:$F,$C19,F_IV_1A!V:V)</f>
        <v>0</v>
      </c>
      <c r="S19" s="129">
        <f>SUMIF(F_IV_1A!$F:$F,$C19,F_IV_1A!W:W)</f>
        <v>0</v>
      </c>
      <c r="T19" s="129">
        <f>SUMIF(F_IV_1A!$F:$F,$C19,F_IV_1A!X:X)</f>
        <v>0</v>
      </c>
      <c r="U19" s="129">
        <f>SUMIF(F_IV_1A!$F:$F,$C19,F_IV_1A!Y:Y)</f>
        <v>0</v>
      </c>
      <c r="V19" s="129">
        <f>SUMIF(F_IV_1A!$F:$F,$C19,F_IV_1A!Z:Z)</f>
        <v>0</v>
      </c>
      <c r="W19" s="129">
        <f>SUMIF(F_IV_1A!$F:$F,$C19,F_IV_1A!AA:AA)</f>
        <v>0</v>
      </c>
      <c r="X19" s="136">
        <f>SUMIF(F_IV_1A!$F:$F,$C19,F_IV_1A!AB:AB)</f>
        <v>0</v>
      </c>
      <c r="Y19" s="36">
        <f t="shared" si="6"/>
        <v>0</v>
      </c>
      <c r="AA19" s="143">
        <f>SUMIF(F_IV_1A!$F:$F,$C19,F_IV_1A!AF:AF)</f>
        <v>0</v>
      </c>
      <c r="AB19" s="143">
        <f>SUMIF(F_IV_1A!$F:$F,$C19,F_IV_1A!AG:AG)</f>
        <v>0</v>
      </c>
      <c r="AC19" s="143">
        <f>SUMIF(F_IV_1A!$F:$F,$C19,F_IV_1A!AH:AH)</f>
        <v>0</v>
      </c>
      <c r="AD19" s="143">
        <f>SUMIF(F_IV_1A!$F:$F,$C19,F_IV_1A!AI:AI)</f>
        <v>0</v>
      </c>
      <c r="AE19" s="143">
        <f>SUMIF(F_IV_1A!$F:$F,$C19,F_IV_1A!AJ:AJ)</f>
        <v>0</v>
      </c>
      <c r="AF19" s="143">
        <f>SUMIF(F_IV_1A!$F:$F,$C19,F_IV_1A!AK:AK)</f>
        <v>0</v>
      </c>
      <c r="AG19" s="143">
        <f>SUMIF(F_IV_1A!$F:$F,$C19,F_IV_1A!AL:AL)</f>
        <v>0</v>
      </c>
      <c r="AH19" s="143">
        <f>SUMIF(F_IV_1A!$F:$F,$C19,F_IV_1A!AM:AM)</f>
        <v>0</v>
      </c>
      <c r="AI19" s="143">
        <f>SUMIF(F_IV_1A!$F:$F,$C19,F_IV_1A!AN:AN)</f>
        <v>0</v>
      </c>
      <c r="AJ19" s="143">
        <f>SUMIF(F_IV_1A!$F:$F,$C19,F_IV_1A!AO:AO)</f>
        <v>0</v>
      </c>
      <c r="AK19" s="143">
        <f>SUMIF(F_IV_1A!$F:$F,$C19,F_IV_1A!AP:AP)</f>
        <v>0</v>
      </c>
      <c r="AL19" s="36">
        <f t="shared" si="7"/>
        <v>0</v>
      </c>
      <c r="AR19" s="21" t="e">
        <f>INDEX(F_IV_1A!$G:$G,MATCH($C19,F_IV_1A!$F:$F,0))</f>
        <v>#N/A</v>
      </c>
      <c r="AS19" s="21">
        <f>COUNTIF(F_IV_1A!$AY$3:$AY$1499,$D19)</f>
        <v>0</v>
      </c>
      <c r="AT19" s="21">
        <f>SUMIF(F_IV_1A!$AY$3:$AY$1499,$D19,F_IV_1A!$CF$3:$CF$1499)</f>
        <v>0</v>
      </c>
      <c r="AU19" s="21">
        <f>SUMIF(F_IV_1A!$AY:$AY,$D19,F_IV_1A!$CG:$CG)</f>
        <v>0</v>
      </c>
      <c r="AV19" s="21">
        <f>SUMIF(F_IV_1A!$AY:$AY,$D19,F_IV_1A!$CG:$CG)</f>
        <v>0</v>
      </c>
    </row>
    <row r="20" spans="1:48" hidden="1" x14ac:dyDescent="0.25">
      <c r="A20" s="124">
        <v>373</v>
      </c>
      <c r="B20" s="188" t="s">
        <v>277</v>
      </c>
      <c r="C20" s="188" t="s">
        <v>278</v>
      </c>
      <c r="D20" s="188">
        <v>1865</v>
      </c>
      <c r="E20" s="188" t="s">
        <v>230</v>
      </c>
      <c r="F20" s="188" t="s">
        <v>279</v>
      </c>
      <c r="G20" s="35" t="str">
        <f t="shared" si="4"/>
        <v>Nincs rögzítve!</v>
      </c>
      <c r="I20" s="128">
        <f t="shared" si="5"/>
        <v>0</v>
      </c>
      <c r="J20" s="129">
        <f>SUMIF(F_IV_1A!$F:$F,$C20,F_IV_1A!$N:$N)</f>
        <v>0</v>
      </c>
      <c r="K20" s="129">
        <f>SUMIF(F_IV_1A!$F:$F,$C20,F_IV_1A!$O:$O)</f>
        <v>0</v>
      </c>
      <c r="L20" s="129">
        <f>SUMIF(F_IV_1A!$F:$F,$C20,F_IV_1A!$P:$P)</f>
        <v>0</v>
      </c>
      <c r="N20" s="129">
        <f>SUMIF(F_IV_1A!$F:$F,$C20,F_IV_1A!R:R)</f>
        <v>0</v>
      </c>
      <c r="O20" s="129">
        <f>SUMIF(F_IV_1A!$F:$F,$C20,F_IV_1A!S:S)</f>
        <v>0</v>
      </c>
      <c r="P20" s="129">
        <f>SUMIF(F_IV_1A!$F:$F,$C20,F_IV_1A!T:T)</f>
        <v>0</v>
      </c>
      <c r="Q20" s="129">
        <f>SUMIF(F_IV_1A!$F:$F,$C20,F_IV_1A!U:U)</f>
        <v>0</v>
      </c>
      <c r="R20" s="129">
        <f>SUMIF(F_IV_1A!$F:$F,$C20,F_IV_1A!V:V)</f>
        <v>0</v>
      </c>
      <c r="S20" s="129">
        <f>SUMIF(F_IV_1A!$F:$F,$C20,F_IV_1A!W:W)</f>
        <v>0</v>
      </c>
      <c r="T20" s="129">
        <f>SUMIF(F_IV_1A!$F:$F,$C20,F_IV_1A!X:X)</f>
        <v>0</v>
      </c>
      <c r="U20" s="129">
        <f>SUMIF(F_IV_1A!$F:$F,$C20,F_IV_1A!Y:Y)</f>
        <v>0</v>
      </c>
      <c r="V20" s="129">
        <f>SUMIF(F_IV_1A!$F:$F,$C20,F_IV_1A!Z:Z)</f>
        <v>0</v>
      </c>
      <c r="W20" s="129">
        <f>SUMIF(F_IV_1A!$F:$F,$C20,F_IV_1A!AA:AA)</f>
        <v>0</v>
      </c>
      <c r="X20" s="136">
        <f>SUMIF(F_IV_1A!$F:$F,$C20,F_IV_1A!AB:AB)</f>
        <v>0</v>
      </c>
      <c r="Y20" s="36">
        <f t="shared" si="6"/>
        <v>0</v>
      </c>
      <c r="AA20" s="143">
        <f>SUMIF(F_IV_1A!$F:$F,$C20,F_IV_1A!AF:AF)</f>
        <v>0</v>
      </c>
      <c r="AB20" s="143">
        <f>SUMIF(F_IV_1A!$F:$F,$C20,F_IV_1A!AG:AG)</f>
        <v>0</v>
      </c>
      <c r="AC20" s="143">
        <f>SUMIF(F_IV_1A!$F:$F,$C20,F_IV_1A!AH:AH)</f>
        <v>0</v>
      </c>
      <c r="AD20" s="143">
        <f>SUMIF(F_IV_1A!$F:$F,$C20,F_IV_1A!AI:AI)</f>
        <v>0</v>
      </c>
      <c r="AE20" s="143">
        <f>SUMIF(F_IV_1A!$F:$F,$C20,F_IV_1A!AJ:AJ)</f>
        <v>0</v>
      </c>
      <c r="AF20" s="143">
        <f>SUMIF(F_IV_1A!$F:$F,$C20,F_IV_1A!AK:AK)</f>
        <v>0</v>
      </c>
      <c r="AG20" s="143">
        <f>SUMIF(F_IV_1A!$F:$F,$C20,F_IV_1A!AL:AL)</f>
        <v>0</v>
      </c>
      <c r="AH20" s="143">
        <f>SUMIF(F_IV_1A!$F:$F,$C20,F_IV_1A!AM:AM)</f>
        <v>0</v>
      </c>
      <c r="AI20" s="143">
        <f>SUMIF(F_IV_1A!$F:$F,$C20,F_IV_1A!AN:AN)</f>
        <v>0</v>
      </c>
      <c r="AJ20" s="143">
        <f>SUMIF(F_IV_1A!$F:$F,$C20,F_IV_1A!AO:AO)</f>
        <v>0</v>
      </c>
      <c r="AK20" s="143">
        <f>SUMIF(F_IV_1A!$F:$F,$C20,F_IV_1A!AP:AP)</f>
        <v>0</v>
      </c>
      <c r="AL20" s="36">
        <f t="shared" si="7"/>
        <v>0</v>
      </c>
      <c r="AR20" s="21" t="e">
        <f>INDEX(F_IV_1A!$G:$G,MATCH($C20,F_IV_1A!$F:$F,0))</f>
        <v>#N/A</v>
      </c>
      <c r="AS20" s="21">
        <f>COUNTIF(F_IV_1A!$AY$3:$AY$1499,$D20)</f>
        <v>0</v>
      </c>
      <c r="AT20" s="21">
        <f>SUMIF(F_IV_1A!$AY$3:$AY$1499,$D20,F_IV_1A!$CF$3:$CF$1499)</f>
        <v>0</v>
      </c>
      <c r="AU20" s="21">
        <f>SUMIF(F_IV_1A!$AY:$AY,$D20,F_IV_1A!$CG:$CG)</f>
        <v>0</v>
      </c>
      <c r="AV20" s="21">
        <f>SUMIF(F_IV_1A!$AY:$AY,$D20,F_IV_1A!$CG:$CG)</f>
        <v>0</v>
      </c>
    </row>
    <row r="21" spans="1:48" hidden="1" x14ac:dyDescent="0.25">
      <c r="A21" s="124">
        <v>374</v>
      </c>
      <c r="B21" s="188" t="s">
        <v>280</v>
      </c>
      <c r="C21" s="188" t="s">
        <v>281</v>
      </c>
      <c r="D21" s="188">
        <v>1866</v>
      </c>
      <c r="E21" s="188" t="s">
        <v>230</v>
      </c>
      <c r="F21" s="188" t="s">
        <v>282</v>
      </c>
      <c r="G21" s="35" t="str">
        <f t="shared" si="4"/>
        <v>Nincs rögzítve!</v>
      </c>
      <c r="I21" s="128">
        <f t="shared" si="5"/>
        <v>0</v>
      </c>
      <c r="J21" s="129">
        <f>SUMIF(F_IV_1A!$F:$F,$C21,F_IV_1A!$N:$N)</f>
        <v>0</v>
      </c>
      <c r="K21" s="129">
        <f>SUMIF(F_IV_1A!$F:$F,$C21,F_IV_1A!$O:$O)</f>
        <v>0</v>
      </c>
      <c r="L21" s="129">
        <f>SUMIF(F_IV_1A!$F:$F,$C21,F_IV_1A!$P:$P)</f>
        <v>0</v>
      </c>
      <c r="N21" s="129">
        <f>SUMIF(F_IV_1A!$F:$F,$C21,F_IV_1A!R:R)</f>
        <v>0</v>
      </c>
      <c r="O21" s="129">
        <f>SUMIF(F_IV_1A!$F:$F,$C21,F_IV_1A!S:S)</f>
        <v>0</v>
      </c>
      <c r="P21" s="129">
        <f>SUMIF(F_IV_1A!$F:$F,$C21,F_IV_1A!T:T)</f>
        <v>0</v>
      </c>
      <c r="Q21" s="129">
        <f>SUMIF(F_IV_1A!$F:$F,$C21,F_IV_1A!U:U)</f>
        <v>0</v>
      </c>
      <c r="R21" s="129">
        <f>SUMIF(F_IV_1A!$F:$F,$C21,F_IV_1A!V:V)</f>
        <v>0</v>
      </c>
      <c r="S21" s="129">
        <f>SUMIF(F_IV_1A!$F:$F,$C21,F_IV_1A!W:W)</f>
        <v>0</v>
      </c>
      <c r="T21" s="129">
        <f>SUMIF(F_IV_1A!$F:$F,$C21,F_IV_1A!X:X)</f>
        <v>0</v>
      </c>
      <c r="U21" s="129">
        <f>SUMIF(F_IV_1A!$F:$F,$C21,F_IV_1A!Y:Y)</f>
        <v>0</v>
      </c>
      <c r="V21" s="129">
        <f>SUMIF(F_IV_1A!$F:$F,$C21,F_IV_1A!Z:Z)</f>
        <v>0</v>
      </c>
      <c r="W21" s="129">
        <f>SUMIF(F_IV_1A!$F:$F,$C21,F_IV_1A!AA:AA)</f>
        <v>0</v>
      </c>
      <c r="X21" s="136">
        <f>SUMIF(F_IV_1A!$F:$F,$C21,F_IV_1A!AB:AB)</f>
        <v>0</v>
      </c>
      <c r="Y21" s="36">
        <f t="shared" si="6"/>
        <v>0</v>
      </c>
      <c r="AA21" s="143">
        <f>SUMIF(F_IV_1A!$F:$F,$C21,F_IV_1A!AF:AF)</f>
        <v>0</v>
      </c>
      <c r="AB21" s="143">
        <f>SUMIF(F_IV_1A!$F:$F,$C21,F_IV_1A!AG:AG)</f>
        <v>0</v>
      </c>
      <c r="AC21" s="143">
        <f>SUMIF(F_IV_1A!$F:$F,$C21,F_IV_1A!AH:AH)</f>
        <v>0</v>
      </c>
      <c r="AD21" s="143">
        <f>SUMIF(F_IV_1A!$F:$F,$C21,F_IV_1A!AI:AI)</f>
        <v>0</v>
      </c>
      <c r="AE21" s="143">
        <f>SUMIF(F_IV_1A!$F:$F,$C21,F_IV_1A!AJ:AJ)</f>
        <v>0</v>
      </c>
      <c r="AF21" s="143">
        <f>SUMIF(F_IV_1A!$F:$F,$C21,F_IV_1A!AK:AK)</f>
        <v>0</v>
      </c>
      <c r="AG21" s="143">
        <f>SUMIF(F_IV_1A!$F:$F,$C21,F_IV_1A!AL:AL)</f>
        <v>0</v>
      </c>
      <c r="AH21" s="143">
        <f>SUMIF(F_IV_1A!$F:$F,$C21,F_IV_1A!AM:AM)</f>
        <v>0</v>
      </c>
      <c r="AI21" s="143">
        <f>SUMIF(F_IV_1A!$F:$F,$C21,F_IV_1A!AN:AN)</f>
        <v>0</v>
      </c>
      <c r="AJ21" s="143">
        <f>SUMIF(F_IV_1A!$F:$F,$C21,F_IV_1A!AO:AO)</f>
        <v>0</v>
      </c>
      <c r="AK21" s="143">
        <f>SUMIF(F_IV_1A!$F:$F,$C21,F_IV_1A!AP:AP)</f>
        <v>0</v>
      </c>
      <c r="AL21" s="36">
        <f t="shared" si="7"/>
        <v>0</v>
      </c>
      <c r="AR21" s="21" t="e">
        <f>INDEX(F_IV_1A!$G:$G,MATCH($C21,F_IV_1A!$F:$F,0))</f>
        <v>#N/A</v>
      </c>
      <c r="AS21" s="21">
        <f>COUNTIF(F_IV_1A!$AY$3:$AY$1499,$D21)</f>
        <v>0</v>
      </c>
      <c r="AT21" s="21">
        <f>SUMIF(F_IV_1A!$AY$3:$AY$1499,$D21,F_IV_1A!$CF$3:$CF$1499)</f>
        <v>0</v>
      </c>
      <c r="AU21" s="21">
        <f>SUMIF(F_IV_1A!$AY:$AY,$D21,F_IV_1A!$CG:$CG)</f>
        <v>0</v>
      </c>
      <c r="AV21" s="21">
        <f>SUMIF(F_IV_1A!$AY:$AY,$D21,F_IV_1A!$CG:$CG)</f>
        <v>0</v>
      </c>
    </row>
    <row r="22" spans="1:48" hidden="1" x14ac:dyDescent="0.25">
      <c r="A22" s="124">
        <v>375</v>
      </c>
      <c r="B22" s="188" t="s">
        <v>283</v>
      </c>
      <c r="C22" s="188" t="s">
        <v>284</v>
      </c>
      <c r="D22" s="188">
        <v>1867</v>
      </c>
      <c r="E22" s="188" t="s">
        <v>230</v>
      </c>
      <c r="F22" s="188" t="s">
        <v>285</v>
      </c>
      <c r="G22" s="35" t="str">
        <f t="shared" si="4"/>
        <v>Nincs rögzítve!</v>
      </c>
      <c r="I22" s="128">
        <f t="shared" si="5"/>
        <v>0</v>
      </c>
      <c r="J22" s="129">
        <f>SUMIF(F_IV_1A!$F:$F,$C22,F_IV_1A!$N:$N)</f>
        <v>0</v>
      </c>
      <c r="K22" s="129">
        <f>SUMIF(F_IV_1A!$F:$F,$C22,F_IV_1A!$O:$O)</f>
        <v>0</v>
      </c>
      <c r="L22" s="129">
        <f>SUMIF(F_IV_1A!$F:$F,$C22,F_IV_1A!$P:$P)</f>
        <v>0</v>
      </c>
      <c r="N22" s="129">
        <f>SUMIF(F_IV_1A!$F:$F,$C22,F_IV_1A!R:R)</f>
        <v>0</v>
      </c>
      <c r="O22" s="129">
        <f>SUMIF(F_IV_1A!$F:$F,$C22,F_IV_1A!S:S)</f>
        <v>0</v>
      </c>
      <c r="P22" s="129">
        <f>SUMIF(F_IV_1A!$F:$F,$C22,F_IV_1A!T:T)</f>
        <v>0</v>
      </c>
      <c r="Q22" s="129">
        <f>SUMIF(F_IV_1A!$F:$F,$C22,F_IV_1A!U:U)</f>
        <v>0</v>
      </c>
      <c r="R22" s="129">
        <f>SUMIF(F_IV_1A!$F:$F,$C22,F_IV_1A!V:V)</f>
        <v>0</v>
      </c>
      <c r="S22" s="129">
        <f>SUMIF(F_IV_1A!$F:$F,$C22,F_IV_1A!W:W)</f>
        <v>0</v>
      </c>
      <c r="T22" s="129">
        <f>SUMIF(F_IV_1A!$F:$F,$C22,F_IV_1A!X:X)</f>
        <v>0</v>
      </c>
      <c r="U22" s="129">
        <f>SUMIF(F_IV_1A!$F:$F,$C22,F_IV_1A!Y:Y)</f>
        <v>0</v>
      </c>
      <c r="V22" s="129">
        <f>SUMIF(F_IV_1A!$F:$F,$C22,F_IV_1A!Z:Z)</f>
        <v>0</v>
      </c>
      <c r="W22" s="129">
        <f>SUMIF(F_IV_1A!$F:$F,$C22,F_IV_1A!AA:AA)</f>
        <v>0</v>
      </c>
      <c r="X22" s="136">
        <f>SUMIF(F_IV_1A!$F:$F,$C22,F_IV_1A!AB:AB)</f>
        <v>0</v>
      </c>
      <c r="Y22" s="36">
        <f t="shared" si="6"/>
        <v>0</v>
      </c>
      <c r="AA22" s="143">
        <f>SUMIF(F_IV_1A!$F:$F,$C22,F_IV_1A!AF:AF)</f>
        <v>0</v>
      </c>
      <c r="AB22" s="143">
        <f>SUMIF(F_IV_1A!$F:$F,$C22,F_IV_1A!AG:AG)</f>
        <v>0</v>
      </c>
      <c r="AC22" s="143">
        <f>SUMIF(F_IV_1A!$F:$F,$C22,F_IV_1A!AH:AH)</f>
        <v>0</v>
      </c>
      <c r="AD22" s="143">
        <f>SUMIF(F_IV_1A!$F:$F,$C22,F_IV_1A!AI:AI)</f>
        <v>0</v>
      </c>
      <c r="AE22" s="143">
        <f>SUMIF(F_IV_1A!$F:$F,$C22,F_IV_1A!AJ:AJ)</f>
        <v>0</v>
      </c>
      <c r="AF22" s="143">
        <f>SUMIF(F_IV_1A!$F:$F,$C22,F_IV_1A!AK:AK)</f>
        <v>0</v>
      </c>
      <c r="AG22" s="143">
        <f>SUMIF(F_IV_1A!$F:$F,$C22,F_IV_1A!AL:AL)</f>
        <v>0</v>
      </c>
      <c r="AH22" s="143">
        <f>SUMIF(F_IV_1A!$F:$F,$C22,F_IV_1A!AM:AM)</f>
        <v>0</v>
      </c>
      <c r="AI22" s="143">
        <f>SUMIF(F_IV_1A!$F:$F,$C22,F_IV_1A!AN:AN)</f>
        <v>0</v>
      </c>
      <c r="AJ22" s="143">
        <f>SUMIF(F_IV_1A!$F:$F,$C22,F_IV_1A!AO:AO)</f>
        <v>0</v>
      </c>
      <c r="AK22" s="143">
        <f>SUMIF(F_IV_1A!$F:$F,$C22,F_IV_1A!AP:AP)</f>
        <v>0</v>
      </c>
      <c r="AL22" s="36">
        <f t="shared" si="7"/>
        <v>0</v>
      </c>
      <c r="AR22" s="21" t="e">
        <f>INDEX(F_IV_1A!$G:$G,MATCH($C22,F_IV_1A!$F:$F,0))</f>
        <v>#N/A</v>
      </c>
      <c r="AS22" s="21">
        <f>COUNTIF(F_IV_1A!$AY$3:$AY$1499,$D22)</f>
        <v>0</v>
      </c>
      <c r="AT22" s="21">
        <f>SUMIF(F_IV_1A!$AY$3:$AY$1499,$D22,F_IV_1A!$CF$3:$CF$1499)</f>
        <v>0</v>
      </c>
      <c r="AU22" s="21">
        <f>SUMIF(F_IV_1A!$AY:$AY,$D22,F_IV_1A!$CG:$CG)</f>
        <v>0</v>
      </c>
      <c r="AV22" s="21">
        <f>SUMIF(F_IV_1A!$AY:$AY,$D22,F_IV_1A!$CG:$CG)</f>
        <v>0</v>
      </c>
    </row>
    <row r="23" spans="1:48" hidden="1" x14ac:dyDescent="0.25">
      <c r="A23" s="124">
        <v>376</v>
      </c>
      <c r="B23" s="188" t="s">
        <v>286</v>
      </c>
      <c r="C23" s="188" t="s">
        <v>287</v>
      </c>
      <c r="D23" s="188">
        <v>4296</v>
      </c>
      <c r="E23" s="188" t="s">
        <v>230</v>
      </c>
      <c r="F23" s="188" t="s">
        <v>288</v>
      </c>
      <c r="G23" s="35" t="str">
        <f t="shared" si="4"/>
        <v>Nincs rögzítve!</v>
      </c>
      <c r="I23" s="128">
        <f t="shared" si="5"/>
        <v>0</v>
      </c>
      <c r="J23" s="129">
        <f>SUMIF(F_IV_1A!$F:$F,$C23,F_IV_1A!$N:$N)</f>
        <v>0</v>
      </c>
      <c r="K23" s="129">
        <f>SUMIF(F_IV_1A!$F:$F,$C23,F_IV_1A!$O:$O)</f>
        <v>0</v>
      </c>
      <c r="L23" s="129">
        <f>SUMIF(F_IV_1A!$F:$F,$C23,F_IV_1A!$P:$P)</f>
        <v>0</v>
      </c>
      <c r="N23" s="129">
        <f>SUMIF(F_IV_1A!$F:$F,$C23,F_IV_1A!R:R)</f>
        <v>0</v>
      </c>
      <c r="O23" s="129">
        <f>SUMIF(F_IV_1A!$F:$F,$C23,F_IV_1A!S:S)</f>
        <v>0</v>
      </c>
      <c r="P23" s="129">
        <f>SUMIF(F_IV_1A!$F:$F,$C23,F_IV_1A!T:T)</f>
        <v>0</v>
      </c>
      <c r="Q23" s="129">
        <f>SUMIF(F_IV_1A!$F:$F,$C23,F_IV_1A!U:U)</f>
        <v>0</v>
      </c>
      <c r="R23" s="129">
        <f>SUMIF(F_IV_1A!$F:$F,$C23,F_IV_1A!V:V)</f>
        <v>0</v>
      </c>
      <c r="S23" s="129">
        <f>SUMIF(F_IV_1A!$F:$F,$C23,F_IV_1A!W:W)</f>
        <v>0</v>
      </c>
      <c r="T23" s="129">
        <f>SUMIF(F_IV_1A!$F:$F,$C23,F_IV_1A!X:X)</f>
        <v>0</v>
      </c>
      <c r="U23" s="129">
        <f>SUMIF(F_IV_1A!$F:$F,$C23,F_IV_1A!Y:Y)</f>
        <v>0</v>
      </c>
      <c r="V23" s="129">
        <f>SUMIF(F_IV_1A!$F:$F,$C23,F_IV_1A!Z:Z)</f>
        <v>0</v>
      </c>
      <c r="W23" s="129">
        <f>SUMIF(F_IV_1A!$F:$F,$C23,F_IV_1A!AA:AA)</f>
        <v>0</v>
      </c>
      <c r="X23" s="136">
        <f>SUMIF(F_IV_1A!$F:$F,$C23,F_IV_1A!AB:AB)</f>
        <v>0</v>
      </c>
      <c r="Y23" s="36">
        <f t="shared" si="6"/>
        <v>0</v>
      </c>
      <c r="AA23" s="143">
        <f>SUMIF(F_IV_1A!$F:$F,$C23,F_IV_1A!AF:AF)</f>
        <v>0</v>
      </c>
      <c r="AB23" s="143">
        <f>SUMIF(F_IV_1A!$F:$F,$C23,F_IV_1A!AG:AG)</f>
        <v>0</v>
      </c>
      <c r="AC23" s="143">
        <f>SUMIF(F_IV_1A!$F:$F,$C23,F_IV_1A!AH:AH)</f>
        <v>0</v>
      </c>
      <c r="AD23" s="143">
        <f>SUMIF(F_IV_1A!$F:$F,$C23,F_IV_1A!AI:AI)</f>
        <v>0</v>
      </c>
      <c r="AE23" s="143">
        <f>SUMIF(F_IV_1A!$F:$F,$C23,F_IV_1A!AJ:AJ)</f>
        <v>0</v>
      </c>
      <c r="AF23" s="143">
        <f>SUMIF(F_IV_1A!$F:$F,$C23,F_IV_1A!AK:AK)</f>
        <v>0</v>
      </c>
      <c r="AG23" s="143">
        <f>SUMIF(F_IV_1A!$F:$F,$C23,F_IV_1A!AL:AL)</f>
        <v>0</v>
      </c>
      <c r="AH23" s="143">
        <f>SUMIF(F_IV_1A!$F:$F,$C23,F_IV_1A!AM:AM)</f>
        <v>0</v>
      </c>
      <c r="AI23" s="143">
        <f>SUMIF(F_IV_1A!$F:$F,$C23,F_IV_1A!AN:AN)</f>
        <v>0</v>
      </c>
      <c r="AJ23" s="143">
        <f>SUMIF(F_IV_1A!$F:$F,$C23,F_IV_1A!AO:AO)</f>
        <v>0</v>
      </c>
      <c r="AK23" s="143">
        <f>SUMIF(F_IV_1A!$F:$F,$C23,F_IV_1A!AP:AP)</f>
        <v>0</v>
      </c>
      <c r="AL23" s="36">
        <f t="shared" si="7"/>
        <v>0</v>
      </c>
      <c r="AR23" s="21" t="e">
        <f>INDEX(F_IV_1A!$G:$G,MATCH($C23,F_IV_1A!$F:$F,0))</f>
        <v>#N/A</v>
      </c>
      <c r="AS23" s="21">
        <f>COUNTIF(F_IV_1A!$AY$3:$AY$1499,$D23)</f>
        <v>0</v>
      </c>
      <c r="AT23" s="21">
        <f>SUMIF(F_IV_1A!$AY$3:$AY$1499,$D23,F_IV_1A!$CF$3:$CF$1499)</f>
        <v>0</v>
      </c>
      <c r="AU23" s="21">
        <f>SUMIF(F_IV_1A!$AY:$AY,$D23,F_IV_1A!$CG:$CG)</f>
        <v>0</v>
      </c>
      <c r="AV23" s="21">
        <f>SUMIF(F_IV_1A!$AY:$AY,$D23,F_IV_1A!$CG:$CG)</f>
        <v>0</v>
      </c>
    </row>
    <row r="24" spans="1:48" hidden="1" x14ac:dyDescent="0.25">
      <c r="A24" s="124">
        <v>377</v>
      </c>
      <c r="B24" s="188" t="s">
        <v>289</v>
      </c>
      <c r="C24" s="188" t="s">
        <v>290</v>
      </c>
      <c r="D24" s="188">
        <v>1868</v>
      </c>
      <c r="E24" s="188" t="s">
        <v>230</v>
      </c>
      <c r="F24" s="188" t="s">
        <v>291</v>
      </c>
      <c r="G24" s="35" t="str">
        <f t="shared" si="4"/>
        <v>Nincs rögzítve!</v>
      </c>
      <c r="I24" s="128">
        <f t="shared" si="5"/>
        <v>0</v>
      </c>
      <c r="J24" s="129">
        <f>SUMIF(F_IV_1A!$F:$F,$C24,F_IV_1A!$N:$N)</f>
        <v>0</v>
      </c>
      <c r="K24" s="129">
        <f>SUMIF(F_IV_1A!$F:$F,$C24,F_IV_1A!$O:$O)</f>
        <v>0</v>
      </c>
      <c r="L24" s="129">
        <f>SUMIF(F_IV_1A!$F:$F,$C24,F_IV_1A!$P:$P)</f>
        <v>0</v>
      </c>
      <c r="N24" s="129">
        <f>SUMIF(F_IV_1A!$F:$F,$C24,F_IV_1A!R:R)</f>
        <v>0</v>
      </c>
      <c r="O24" s="129">
        <f>SUMIF(F_IV_1A!$F:$F,$C24,F_IV_1A!S:S)</f>
        <v>0</v>
      </c>
      <c r="P24" s="129">
        <f>SUMIF(F_IV_1A!$F:$F,$C24,F_IV_1A!T:T)</f>
        <v>0</v>
      </c>
      <c r="Q24" s="129">
        <f>SUMIF(F_IV_1A!$F:$F,$C24,F_IV_1A!U:U)</f>
        <v>0</v>
      </c>
      <c r="R24" s="129">
        <f>SUMIF(F_IV_1A!$F:$F,$C24,F_IV_1A!V:V)</f>
        <v>0</v>
      </c>
      <c r="S24" s="129">
        <f>SUMIF(F_IV_1A!$F:$F,$C24,F_IV_1A!W:W)</f>
        <v>0</v>
      </c>
      <c r="T24" s="129">
        <f>SUMIF(F_IV_1A!$F:$F,$C24,F_IV_1A!X:X)</f>
        <v>0</v>
      </c>
      <c r="U24" s="129">
        <f>SUMIF(F_IV_1A!$F:$F,$C24,F_IV_1A!Y:Y)</f>
        <v>0</v>
      </c>
      <c r="V24" s="129">
        <f>SUMIF(F_IV_1A!$F:$F,$C24,F_IV_1A!Z:Z)</f>
        <v>0</v>
      </c>
      <c r="W24" s="129">
        <f>SUMIF(F_IV_1A!$F:$F,$C24,F_IV_1A!AA:AA)</f>
        <v>0</v>
      </c>
      <c r="X24" s="136">
        <f>SUMIF(F_IV_1A!$F:$F,$C24,F_IV_1A!AB:AB)</f>
        <v>0</v>
      </c>
      <c r="Y24" s="36">
        <f t="shared" si="6"/>
        <v>0</v>
      </c>
      <c r="AA24" s="143">
        <f>SUMIF(F_IV_1A!$F:$F,$C24,F_IV_1A!AF:AF)</f>
        <v>0</v>
      </c>
      <c r="AB24" s="143">
        <f>SUMIF(F_IV_1A!$F:$F,$C24,F_IV_1A!AG:AG)</f>
        <v>0</v>
      </c>
      <c r="AC24" s="143">
        <f>SUMIF(F_IV_1A!$F:$F,$C24,F_IV_1A!AH:AH)</f>
        <v>0</v>
      </c>
      <c r="AD24" s="143">
        <f>SUMIF(F_IV_1A!$F:$F,$C24,F_IV_1A!AI:AI)</f>
        <v>0</v>
      </c>
      <c r="AE24" s="143">
        <f>SUMIF(F_IV_1A!$F:$F,$C24,F_IV_1A!AJ:AJ)</f>
        <v>0</v>
      </c>
      <c r="AF24" s="143">
        <f>SUMIF(F_IV_1A!$F:$F,$C24,F_IV_1A!AK:AK)</f>
        <v>0</v>
      </c>
      <c r="AG24" s="143">
        <f>SUMIF(F_IV_1A!$F:$F,$C24,F_IV_1A!AL:AL)</f>
        <v>0</v>
      </c>
      <c r="AH24" s="143">
        <f>SUMIF(F_IV_1A!$F:$F,$C24,F_IV_1A!AM:AM)</f>
        <v>0</v>
      </c>
      <c r="AI24" s="143">
        <f>SUMIF(F_IV_1A!$F:$F,$C24,F_IV_1A!AN:AN)</f>
        <v>0</v>
      </c>
      <c r="AJ24" s="143">
        <f>SUMIF(F_IV_1A!$F:$F,$C24,F_IV_1A!AO:AO)</f>
        <v>0</v>
      </c>
      <c r="AK24" s="143">
        <f>SUMIF(F_IV_1A!$F:$F,$C24,F_IV_1A!AP:AP)</f>
        <v>0</v>
      </c>
      <c r="AL24" s="36">
        <f t="shared" si="7"/>
        <v>0</v>
      </c>
      <c r="AR24" s="21" t="e">
        <f>INDEX(F_IV_1A!$G:$G,MATCH($C24,F_IV_1A!$F:$F,0))</f>
        <v>#N/A</v>
      </c>
      <c r="AS24" s="21">
        <f>COUNTIF(F_IV_1A!$AY$3:$AY$1499,$D24)</f>
        <v>0</v>
      </c>
      <c r="AT24" s="21">
        <f>SUMIF(F_IV_1A!$AY$3:$AY$1499,$D24,F_IV_1A!$CF$3:$CF$1499)</f>
        <v>0</v>
      </c>
      <c r="AU24" s="21">
        <f>SUMIF(F_IV_1A!$AY:$AY,$D24,F_IV_1A!$CG:$CG)</f>
        <v>0</v>
      </c>
      <c r="AV24" s="21">
        <f>SUMIF(F_IV_1A!$AY:$AY,$D24,F_IV_1A!$CG:$CG)</f>
        <v>0</v>
      </c>
    </row>
    <row r="25" spans="1:48" hidden="1" x14ac:dyDescent="0.25">
      <c r="A25" s="124">
        <v>378</v>
      </c>
      <c r="B25" s="188" t="s">
        <v>292</v>
      </c>
      <c r="C25" s="188" t="s">
        <v>293</v>
      </c>
      <c r="D25" s="188">
        <v>1869</v>
      </c>
      <c r="E25" s="188" t="s">
        <v>230</v>
      </c>
      <c r="F25" s="188" t="s">
        <v>294</v>
      </c>
      <c r="G25" s="35" t="str">
        <f t="shared" si="4"/>
        <v>Nincs rögzítve!</v>
      </c>
      <c r="I25" s="128">
        <f t="shared" si="5"/>
        <v>0</v>
      </c>
      <c r="J25" s="129">
        <f>SUMIF(F_IV_1A!$F:$F,$C25,F_IV_1A!$N:$N)</f>
        <v>0</v>
      </c>
      <c r="K25" s="129">
        <f>SUMIF(F_IV_1A!$F:$F,$C25,F_IV_1A!$O:$O)</f>
        <v>0</v>
      </c>
      <c r="L25" s="129">
        <f>SUMIF(F_IV_1A!$F:$F,$C25,F_IV_1A!$P:$P)</f>
        <v>0</v>
      </c>
      <c r="N25" s="129">
        <f>SUMIF(F_IV_1A!$F:$F,$C25,F_IV_1A!R:R)</f>
        <v>0</v>
      </c>
      <c r="O25" s="129">
        <f>SUMIF(F_IV_1A!$F:$F,$C25,F_IV_1A!S:S)</f>
        <v>0</v>
      </c>
      <c r="P25" s="129">
        <f>SUMIF(F_IV_1A!$F:$F,$C25,F_IV_1A!T:T)</f>
        <v>0</v>
      </c>
      <c r="Q25" s="129">
        <f>SUMIF(F_IV_1A!$F:$F,$C25,F_IV_1A!U:U)</f>
        <v>0</v>
      </c>
      <c r="R25" s="129">
        <f>SUMIF(F_IV_1A!$F:$F,$C25,F_IV_1A!V:V)</f>
        <v>0</v>
      </c>
      <c r="S25" s="129">
        <f>SUMIF(F_IV_1A!$F:$F,$C25,F_IV_1A!W:W)</f>
        <v>0</v>
      </c>
      <c r="T25" s="129">
        <f>SUMIF(F_IV_1A!$F:$F,$C25,F_IV_1A!X:X)</f>
        <v>0</v>
      </c>
      <c r="U25" s="129">
        <f>SUMIF(F_IV_1A!$F:$F,$C25,F_IV_1A!Y:Y)</f>
        <v>0</v>
      </c>
      <c r="V25" s="129">
        <f>SUMIF(F_IV_1A!$F:$F,$C25,F_IV_1A!Z:Z)</f>
        <v>0</v>
      </c>
      <c r="W25" s="129">
        <f>SUMIF(F_IV_1A!$F:$F,$C25,F_IV_1A!AA:AA)</f>
        <v>0</v>
      </c>
      <c r="X25" s="136">
        <f>SUMIF(F_IV_1A!$F:$F,$C25,F_IV_1A!AB:AB)</f>
        <v>0</v>
      </c>
      <c r="Y25" s="36">
        <f t="shared" si="6"/>
        <v>0</v>
      </c>
      <c r="AA25" s="143">
        <f>SUMIF(F_IV_1A!$F:$F,$C25,F_IV_1A!AF:AF)</f>
        <v>0</v>
      </c>
      <c r="AB25" s="143">
        <f>SUMIF(F_IV_1A!$F:$F,$C25,F_IV_1A!AG:AG)</f>
        <v>0</v>
      </c>
      <c r="AC25" s="143">
        <f>SUMIF(F_IV_1A!$F:$F,$C25,F_IV_1A!AH:AH)</f>
        <v>0</v>
      </c>
      <c r="AD25" s="143">
        <f>SUMIF(F_IV_1A!$F:$F,$C25,F_IV_1A!AI:AI)</f>
        <v>0</v>
      </c>
      <c r="AE25" s="143">
        <f>SUMIF(F_IV_1A!$F:$F,$C25,F_IV_1A!AJ:AJ)</f>
        <v>0</v>
      </c>
      <c r="AF25" s="143">
        <f>SUMIF(F_IV_1A!$F:$F,$C25,F_IV_1A!AK:AK)</f>
        <v>0</v>
      </c>
      <c r="AG25" s="143">
        <f>SUMIF(F_IV_1A!$F:$F,$C25,F_IV_1A!AL:AL)</f>
        <v>0</v>
      </c>
      <c r="AH25" s="143">
        <f>SUMIF(F_IV_1A!$F:$F,$C25,F_IV_1A!AM:AM)</f>
        <v>0</v>
      </c>
      <c r="AI25" s="143">
        <f>SUMIF(F_IV_1A!$F:$F,$C25,F_IV_1A!AN:AN)</f>
        <v>0</v>
      </c>
      <c r="AJ25" s="143">
        <f>SUMIF(F_IV_1A!$F:$F,$C25,F_IV_1A!AO:AO)</f>
        <v>0</v>
      </c>
      <c r="AK25" s="143">
        <f>SUMIF(F_IV_1A!$F:$F,$C25,F_IV_1A!AP:AP)</f>
        <v>0</v>
      </c>
      <c r="AL25" s="36">
        <f t="shared" si="7"/>
        <v>0</v>
      </c>
      <c r="AR25" s="21" t="e">
        <f>INDEX(F_IV_1A!$G:$G,MATCH($C25,F_IV_1A!$F:$F,0))</f>
        <v>#N/A</v>
      </c>
      <c r="AS25" s="21">
        <f>COUNTIF(F_IV_1A!$AY$3:$AY$1499,$D25)</f>
        <v>0</v>
      </c>
      <c r="AT25" s="21">
        <f>SUMIF(F_IV_1A!$AY$3:$AY$1499,$D25,F_IV_1A!$CF$3:$CF$1499)</f>
        <v>0</v>
      </c>
      <c r="AU25" s="21">
        <f>SUMIF(F_IV_1A!$AY:$AY,$D25,F_IV_1A!$CG:$CG)</f>
        <v>0</v>
      </c>
      <c r="AV25" s="21">
        <f>SUMIF(F_IV_1A!$AY:$AY,$D25,F_IV_1A!$CG:$CG)</f>
        <v>0</v>
      </c>
    </row>
    <row r="26" spans="1:48" hidden="1" x14ac:dyDescent="0.25">
      <c r="A26" s="124">
        <v>379</v>
      </c>
      <c r="B26" s="188" t="s">
        <v>295</v>
      </c>
      <c r="C26" s="188" t="s">
        <v>296</v>
      </c>
      <c r="D26" s="188">
        <v>1870</v>
      </c>
      <c r="E26" s="188" t="s">
        <v>230</v>
      </c>
      <c r="F26" s="188" t="s">
        <v>297</v>
      </c>
      <c r="G26" s="35" t="str">
        <f t="shared" si="4"/>
        <v>Nincs rögzítve!</v>
      </c>
      <c r="I26" s="128">
        <f t="shared" si="5"/>
        <v>0</v>
      </c>
      <c r="J26" s="129">
        <f>SUMIF(F_IV_1A!$F:$F,$C26,F_IV_1A!$N:$N)</f>
        <v>0</v>
      </c>
      <c r="K26" s="129">
        <f>SUMIF(F_IV_1A!$F:$F,$C26,F_IV_1A!$O:$O)</f>
        <v>0</v>
      </c>
      <c r="L26" s="129">
        <f>SUMIF(F_IV_1A!$F:$F,$C26,F_IV_1A!$P:$P)</f>
        <v>0</v>
      </c>
      <c r="N26" s="129">
        <f>SUMIF(F_IV_1A!$F:$F,$C26,F_IV_1A!R:R)</f>
        <v>0</v>
      </c>
      <c r="O26" s="129">
        <f>SUMIF(F_IV_1A!$F:$F,$C26,F_IV_1A!S:S)</f>
        <v>0</v>
      </c>
      <c r="P26" s="129">
        <f>SUMIF(F_IV_1A!$F:$F,$C26,F_IV_1A!T:T)</f>
        <v>0</v>
      </c>
      <c r="Q26" s="129">
        <f>SUMIF(F_IV_1A!$F:$F,$C26,F_IV_1A!U:U)</f>
        <v>0</v>
      </c>
      <c r="R26" s="129">
        <f>SUMIF(F_IV_1A!$F:$F,$C26,F_IV_1A!V:V)</f>
        <v>0</v>
      </c>
      <c r="S26" s="129">
        <f>SUMIF(F_IV_1A!$F:$F,$C26,F_IV_1A!W:W)</f>
        <v>0</v>
      </c>
      <c r="T26" s="129">
        <f>SUMIF(F_IV_1A!$F:$F,$C26,F_IV_1A!X:X)</f>
        <v>0</v>
      </c>
      <c r="U26" s="129">
        <f>SUMIF(F_IV_1A!$F:$F,$C26,F_IV_1A!Y:Y)</f>
        <v>0</v>
      </c>
      <c r="V26" s="129">
        <f>SUMIF(F_IV_1A!$F:$F,$C26,F_IV_1A!Z:Z)</f>
        <v>0</v>
      </c>
      <c r="W26" s="129">
        <f>SUMIF(F_IV_1A!$F:$F,$C26,F_IV_1A!AA:AA)</f>
        <v>0</v>
      </c>
      <c r="X26" s="136">
        <f>SUMIF(F_IV_1A!$F:$F,$C26,F_IV_1A!AB:AB)</f>
        <v>0</v>
      </c>
      <c r="Y26" s="36">
        <f t="shared" si="6"/>
        <v>0</v>
      </c>
      <c r="AA26" s="143">
        <f>SUMIF(F_IV_1A!$F:$F,$C26,F_IV_1A!AF:AF)</f>
        <v>0</v>
      </c>
      <c r="AB26" s="143">
        <f>SUMIF(F_IV_1A!$F:$F,$C26,F_IV_1A!AG:AG)</f>
        <v>0</v>
      </c>
      <c r="AC26" s="143">
        <f>SUMIF(F_IV_1A!$F:$F,$C26,F_IV_1A!AH:AH)</f>
        <v>0</v>
      </c>
      <c r="AD26" s="143">
        <f>SUMIF(F_IV_1A!$F:$F,$C26,F_IV_1A!AI:AI)</f>
        <v>0</v>
      </c>
      <c r="AE26" s="143">
        <f>SUMIF(F_IV_1A!$F:$F,$C26,F_IV_1A!AJ:AJ)</f>
        <v>0</v>
      </c>
      <c r="AF26" s="143">
        <f>SUMIF(F_IV_1A!$F:$F,$C26,F_IV_1A!AK:AK)</f>
        <v>0</v>
      </c>
      <c r="AG26" s="143">
        <f>SUMIF(F_IV_1A!$F:$F,$C26,F_IV_1A!AL:AL)</f>
        <v>0</v>
      </c>
      <c r="AH26" s="143">
        <f>SUMIF(F_IV_1A!$F:$F,$C26,F_IV_1A!AM:AM)</f>
        <v>0</v>
      </c>
      <c r="AI26" s="143">
        <f>SUMIF(F_IV_1A!$F:$F,$C26,F_IV_1A!AN:AN)</f>
        <v>0</v>
      </c>
      <c r="AJ26" s="143">
        <f>SUMIF(F_IV_1A!$F:$F,$C26,F_IV_1A!AO:AO)</f>
        <v>0</v>
      </c>
      <c r="AK26" s="143">
        <f>SUMIF(F_IV_1A!$F:$F,$C26,F_IV_1A!AP:AP)</f>
        <v>0</v>
      </c>
      <c r="AL26" s="36">
        <f t="shared" si="7"/>
        <v>0</v>
      </c>
      <c r="AR26" s="21" t="e">
        <f>INDEX(F_IV_1A!$G:$G,MATCH($C26,F_IV_1A!$F:$F,0))</f>
        <v>#N/A</v>
      </c>
      <c r="AS26" s="21">
        <f>COUNTIF(F_IV_1A!$AY$3:$AY$1499,$D26)</f>
        <v>0</v>
      </c>
      <c r="AT26" s="21">
        <f>SUMIF(F_IV_1A!$AY$3:$AY$1499,$D26,F_IV_1A!$CF$3:$CF$1499)</f>
        <v>0</v>
      </c>
      <c r="AU26" s="21">
        <f>SUMIF(F_IV_1A!$AY:$AY,$D26,F_IV_1A!$CG:$CG)</f>
        <v>0</v>
      </c>
      <c r="AV26" s="21">
        <f>SUMIF(F_IV_1A!$AY:$AY,$D26,F_IV_1A!$CG:$CG)</f>
        <v>0</v>
      </c>
    </row>
    <row r="27" spans="1:48" hidden="1" x14ac:dyDescent="0.25">
      <c r="A27" s="124">
        <v>380</v>
      </c>
      <c r="B27" s="188" t="s">
        <v>298</v>
      </c>
      <c r="C27" s="188" t="s">
        <v>299</v>
      </c>
      <c r="D27" s="188">
        <v>1871</v>
      </c>
      <c r="E27" s="188" t="s">
        <v>230</v>
      </c>
      <c r="F27" s="188" t="s">
        <v>300</v>
      </c>
      <c r="G27" s="35" t="str">
        <f t="shared" si="4"/>
        <v>Nincs rögzítve!</v>
      </c>
      <c r="I27" s="128">
        <f t="shared" si="5"/>
        <v>0</v>
      </c>
      <c r="J27" s="129">
        <f>SUMIF(F_IV_1A!$F:$F,$C27,F_IV_1A!$N:$N)</f>
        <v>0</v>
      </c>
      <c r="K27" s="129">
        <f>SUMIF(F_IV_1A!$F:$F,$C27,F_IV_1A!$O:$O)</f>
        <v>0</v>
      </c>
      <c r="L27" s="129">
        <f>SUMIF(F_IV_1A!$F:$F,$C27,F_IV_1A!$P:$P)</f>
        <v>0</v>
      </c>
      <c r="N27" s="129">
        <f>SUMIF(F_IV_1A!$F:$F,$C27,F_IV_1A!R:R)</f>
        <v>0</v>
      </c>
      <c r="O27" s="129">
        <f>SUMIF(F_IV_1A!$F:$F,$C27,F_IV_1A!S:S)</f>
        <v>0</v>
      </c>
      <c r="P27" s="129">
        <f>SUMIF(F_IV_1A!$F:$F,$C27,F_IV_1A!T:T)</f>
        <v>0</v>
      </c>
      <c r="Q27" s="129">
        <f>SUMIF(F_IV_1A!$F:$F,$C27,F_IV_1A!U:U)</f>
        <v>0</v>
      </c>
      <c r="R27" s="129">
        <f>SUMIF(F_IV_1A!$F:$F,$C27,F_IV_1A!V:V)</f>
        <v>0</v>
      </c>
      <c r="S27" s="129">
        <f>SUMIF(F_IV_1A!$F:$F,$C27,F_IV_1A!W:W)</f>
        <v>0</v>
      </c>
      <c r="T27" s="129">
        <f>SUMIF(F_IV_1A!$F:$F,$C27,F_IV_1A!X:X)</f>
        <v>0</v>
      </c>
      <c r="U27" s="129">
        <f>SUMIF(F_IV_1A!$F:$F,$C27,F_IV_1A!Y:Y)</f>
        <v>0</v>
      </c>
      <c r="V27" s="129">
        <f>SUMIF(F_IV_1A!$F:$F,$C27,F_IV_1A!Z:Z)</f>
        <v>0</v>
      </c>
      <c r="W27" s="129">
        <f>SUMIF(F_IV_1A!$F:$F,$C27,F_IV_1A!AA:AA)</f>
        <v>0</v>
      </c>
      <c r="X27" s="136">
        <f>SUMIF(F_IV_1A!$F:$F,$C27,F_IV_1A!AB:AB)</f>
        <v>0</v>
      </c>
      <c r="Y27" s="36">
        <f t="shared" si="6"/>
        <v>0</v>
      </c>
      <c r="AA27" s="143">
        <f>SUMIF(F_IV_1A!$F:$F,$C27,F_IV_1A!AF:AF)</f>
        <v>0</v>
      </c>
      <c r="AB27" s="143">
        <f>SUMIF(F_IV_1A!$F:$F,$C27,F_IV_1A!AG:AG)</f>
        <v>0</v>
      </c>
      <c r="AC27" s="143">
        <f>SUMIF(F_IV_1A!$F:$F,$C27,F_IV_1A!AH:AH)</f>
        <v>0</v>
      </c>
      <c r="AD27" s="143">
        <f>SUMIF(F_IV_1A!$F:$F,$C27,F_IV_1A!AI:AI)</f>
        <v>0</v>
      </c>
      <c r="AE27" s="143">
        <f>SUMIF(F_IV_1A!$F:$F,$C27,F_IV_1A!AJ:AJ)</f>
        <v>0</v>
      </c>
      <c r="AF27" s="143">
        <f>SUMIF(F_IV_1A!$F:$F,$C27,F_IV_1A!AK:AK)</f>
        <v>0</v>
      </c>
      <c r="AG27" s="143">
        <f>SUMIF(F_IV_1A!$F:$F,$C27,F_IV_1A!AL:AL)</f>
        <v>0</v>
      </c>
      <c r="AH27" s="143">
        <f>SUMIF(F_IV_1A!$F:$F,$C27,F_IV_1A!AM:AM)</f>
        <v>0</v>
      </c>
      <c r="AI27" s="143">
        <f>SUMIF(F_IV_1A!$F:$F,$C27,F_IV_1A!AN:AN)</f>
        <v>0</v>
      </c>
      <c r="AJ27" s="143">
        <f>SUMIF(F_IV_1A!$F:$F,$C27,F_IV_1A!AO:AO)</f>
        <v>0</v>
      </c>
      <c r="AK27" s="143">
        <f>SUMIF(F_IV_1A!$F:$F,$C27,F_IV_1A!AP:AP)</f>
        <v>0</v>
      </c>
      <c r="AL27" s="36">
        <f t="shared" si="7"/>
        <v>0</v>
      </c>
      <c r="AR27" s="21" t="e">
        <f>INDEX(F_IV_1A!$G:$G,MATCH($C27,F_IV_1A!$F:$F,0))</f>
        <v>#N/A</v>
      </c>
      <c r="AS27" s="21">
        <f>COUNTIF(F_IV_1A!$AY$3:$AY$1499,$D27)</f>
        <v>0</v>
      </c>
      <c r="AT27" s="21">
        <f>SUMIF(F_IV_1A!$AY$3:$AY$1499,$D27,F_IV_1A!$CF$3:$CF$1499)</f>
        <v>0</v>
      </c>
      <c r="AU27" s="21">
        <f>SUMIF(F_IV_1A!$AY:$AY,$D27,F_IV_1A!$CG:$CG)</f>
        <v>0</v>
      </c>
      <c r="AV27" s="21">
        <f>SUMIF(F_IV_1A!$AY:$AY,$D27,F_IV_1A!$CG:$CG)</f>
        <v>0</v>
      </c>
    </row>
    <row r="28" spans="1:48" hidden="1" x14ac:dyDescent="0.25">
      <c r="A28" s="124">
        <v>381</v>
      </c>
      <c r="B28" s="188" t="s">
        <v>301</v>
      </c>
      <c r="C28" s="188" t="s">
        <v>302</v>
      </c>
      <c r="D28" s="188">
        <v>1872</v>
      </c>
      <c r="E28" s="188" t="s">
        <v>230</v>
      </c>
      <c r="F28" s="188" t="s">
        <v>303</v>
      </c>
      <c r="G28" s="35" t="str">
        <f t="shared" si="4"/>
        <v>Nincs rögzítve!</v>
      </c>
      <c r="I28" s="128">
        <f t="shared" si="5"/>
        <v>0</v>
      </c>
      <c r="J28" s="129">
        <f>SUMIF(F_IV_1A!$F:$F,$C28,F_IV_1A!$N:$N)</f>
        <v>0</v>
      </c>
      <c r="K28" s="129">
        <f>SUMIF(F_IV_1A!$F:$F,$C28,F_IV_1A!$O:$O)</f>
        <v>0</v>
      </c>
      <c r="L28" s="129">
        <f>SUMIF(F_IV_1A!$F:$F,$C28,F_IV_1A!$P:$P)</f>
        <v>0</v>
      </c>
      <c r="N28" s="129">
        <f>SUMIF(F_IV_1A!$F:$F,$C28,F_IV_1A!R:R)</f>
        <v>0</v>
      </c>
      <c r="O28" s="129">
        <f>SUMIF(F_IV_1A!$F:$F,$C28,F_IV_1A!S:S)</f>
        <v>0</v>
      </c>
      <c r="P28" s="129">
        <f>SUMIF(F_IV_1A!$F:$F,$C28,F_IV_1A!T:T)</f>
        <v>0</v>
      </c>
      <c r="Q28" s="129">
        <f>SUMIF(F_IV_1A!$F:$F,$C28,F_IV_1A!U:U)</f>
        <v>0</v>
      </c>
      <c r="R28" s="129">
        <f>SUMIF(F_IV_1A!$F:$F,$C28,F_IV_1A!V:V)</f>
        <v>0</v>
      </c>
      <c r="S28" s="129">
        <f>SUMIF(F_IV_1A!$F:$F,$C28,F_IV_1A!W:W)</f>
        <v>0</v>
      </c>
      <c r="T28" s="129">
        <f>SUMIF(F_IV_1A!$F:$F,$C28,F_IV_1A!X:X)</f>
        <v>0</v>
      </c>
      <c r="U28" s="129">
        <f>SUMIF(F_IV_1A!$F:$F,$C28,F_IV_1A!Y:Y)</f>
        <v>0</v>
      </c>
      <c r="V28" s="129">
        <f>SUMIF(F_IV_1A!$F:$F,$C28,F_IV_1A!Z:Z)</f>
        <v>0</v>
      </c>
      <c r="W28" s="129">
        <f>SUMIF(F_IV_1A!$F:$F,$C28,F_IV_1A!AA:AA)</f>
        <v>0</v>
      </c>
      <c r="X28" s="136">
        <f>SUMIF(F_IV_1A!$F:$F,$C28,F_IV_1A!AB:AB)</f>
        <v>0</v>
      </c>
      <c r="Y28" s="36">
        <f t="shared" si="6"/>
        <v>0</v>
      </c>
      <c r="AA28" s="143">
        <f>SUMIF(F_IV_1A!$F:$F,$C28,F_IV_1A!AF:AF)</f>
        <v>0</v>
      </c>
      <c r="AB28" s="143">
        <f>SUMIF(F_IV_1A!$F:$F,$C28,F_IV_1A!AG:AG)</f>
        <v>0</v>
      </c>
      <c r="AC28" s="143">
        <f>SUMIF(F_IV_1A!$F:$F,$C28,F_IV_1A!AH:AH)</f>
        <v>0</v>
      </c>
      <c r="AD28" s="143">
        <f>SUMIF(F_IV_1A!$F:$F,$C28,F_IV_1A!AI:AI)</f>
        <v>0</v>
      </c>
      <c r="AE28" s="143">
        <f>SUMIF(F_IV_1A!$F:$F,$C28,F_IV_1A!AJ:AJ)</f>
        <v>0</v>
      </c>
      <c r="AF28" s="143">
        <f>SUMIF(F_IV_1A!$F:$F,$C28,F_IV_1A!AK:AK)</f>
        <v>0</v>
      </c>
      <c r="AG28" s="143">
        <f>SUMIF(F_IV_1A!$F:$F,$C28,F_IV_1A!AL:AL)</f>
        <v>0</v>
      </c>
      <c r="AH28" s="143">
        <f>SUMIF(F_IV_1A!$F:$F,$C28,F_IV_1A!AM:AM)</f>
        <v>0</v>
      </c>
      <c r="AI28" s="143">
        <f>SUMIF(F_IV_1A!$F:$F,$C28,F_IV_1A!AN:AN)</f>
        <v>0</v>
      </c>
      <c r="AJ28" s="143">
        <f>SUMIF(F_IV_1A!$F:$F,$C28,F_IV_1A!AO:AO)</f>
        <v>0</v>
      </c>
      <c r="AK28" s="143">
        <f>SUMIF(F_IV_1A!$F:$F,$C28,F_IV_1A!AP:AP)</f>
        <v>0</v>
      </c>
      <c r="AL28" s="36">
        <f t="shared" si="7"/>
        <v>0</v>
      </c>
      <c r="AR28" s="21" t="e">
        <f>INDEX(F_IV_1A!$G:$G,MATCH($C28,F_IV_1A!$F:$F,0))</f>
        <v>#N/A</v>
      </c>
      <c r="AS28" s="21">
        <f>COUNTIF(F_IV_1A!$AY$3:$AY$1499,$D28)</f>
        <v>0</v>
      </c>
      <c r="AT28" s="21">
        <f>SUMIF(F_IV_1A!$AY$3:$AY$1499,$D28,F_IV_1A!$CF$3:$CF$1499)</f>
        <v>0</v>
      </c>
      <c r="AU28" s="21">
        <f>SUMIF(F_IV_1A!$AY:$AY,$D28,F_IV_1A!$CG:$CG)</f>
        <v>0</v>
      </c>
      <c r="AV28" s="21">
        <f>SUMIF(F_IV_1A!$AY:$AY,$D28,F_IV_1A!$CG:$CG)</f>
        <v>0</v>
      </c>
    </row>
    <row r="29" spans="1:48" hidden="1" x14ac:dyDescent="0.25">
      <c r="A29" s="124">
        <v>382</v>
      </c>
      <c r="B29" s="188" t="s">
        <v>304</v>
      </c>
      <c r="C29" s="188" t="s">
        <v>305</v>
      </c>
      <c r="D29" s="188">
        <v>1873</v>
      </c>
      <c r="E29" s="188" t="s">
        <v>230</v>
      </c>
      <c r="F29" s="188" t="s">
        <v>306</v>
      </c>
      <c r="G29" s="35" t="str">
        <f t="shared" si="4"/>
        <v>Nincs rögzítve!</v>
      </c>
      <c r="I29" s="128">
        <f t="shared" si="5"/>
        <v>0</v>
      </c>
      <c r="J29" s="129">
        <f>SUMIF(F_IV_1A!$F:$F,$C29,F_IV_1A!$N:$N)</f>
        <v>0</v>
      </c>
      <c r="K29" s="129">
        <f>SUMIF(F_IV_1A!$F:$F,$C29,F_IV_1A!$O:$O)</f>
        <v>0</v>
      </c>
      <c r="L29" s="129">
        <f>SUMIF(F_IV_1A!$F:$F,$C29,F_IV_1A!$P:$P)</f>
        <v>0</v>
      </c>
      <c r="N29" s="129">
        <f>SUMIF(F_IV_1A!$F:$F,$C29,F_IV_1A!R:R)</f>
        <v>0</v>
      </c>
      <c r="O29" s="129">
        <f>SUMIF(F_IV_1A!$F:$F,$C29,F_IV_1A!S:S)</f>
        <v>0</v>
      </c>
      <c r="P29" s="129">
        <f>SUMIF(F_IV_1A!$F:$F,$C29,F_IV_1A!T:T)</f>
        <v>0</v>
      </c>
      <c r="Q29" s="129">
        <f>SUMIF(F_IV_1A!$F:$F,$C29,F_IV_1A!U:U)</f>
        <v>0</v>
      </c>
      <c r="R29" s="129">
        <f>SUMIF(F_IV_1A!$F:$F,$C29,F_IV_1A!V:V)</f>
        <v>0</v>
      </c>
      <c r="S29" s="129">
        <f>SUMIF(F_IV_1A!$F:$F,$C29,F_IV_1A!W:W)</f>
        <v>0</v>
      </c>
      <c r="T29" s="129">
        <f>SUMIF(F_IV_1A!$F:$F,$C29,F_IV_1A!X:X)</f>
        <v>0</v>
      </c>
      <c r="U29" s="129">
        <f>SUMIF(F_IV_1A!$F:$F,$C29,F_IV_1A!Y:Y)</f>
        <v>0</v>
      </c>
      <c r="V29" s="129">
        <f>SUMIF(F_IV_1A!$F:$F,$C29,F_IV_1A!Z:Z)</f>
        <v>0</v>
      </c>
      <c r="W29" s="129">
        <f>SUMIF(F_IV_1A!$F:$F,$C29,F_IV_1A!AA:AA)</f>
        <v>0</v>
      </c>
      <c r="X29" s="136">
        <f>SUMIF(F_IV_1A!$F:$F,$C29,F_IV_1A!AB:AB)</f>
        <v>0</v>
      </c>
      <c r="Y29" s="36">
        <f t="shared" si="6"/>
        <v>0</v>
      </c>
      <c r="AA29" s="143">
        <f>SUMIF(F_IV_1A!$F:$F,$C29,F_IV_1A!AF:AF)</f>
        <v>0</v>
      </c>
      <c r="AB29" s="143">
        <f>SUMIF(F_IV_1A!$F:$F,$C29,F_IV_1A!AG:AG)</f>
        <v>0</v>
      </c>
      <c r="AC29" s="143">
        <f>SUMIF(F_IV_1A!$F:$F,$C29,F_IV_1A!AH:AH)</f>
        <v>0</v>
      </c>
      <c r="AD29" s="143">
        <f>SUMIF(F_IV_1A!$F:$F,$C29,F_IV_1A!AI:AI)</f>
        <v>0</v>
      </c>
      <c r="AE29" s="143">
        <f>SUMIF(F_IV_1A!$F:$F,$C29,F_IV_1A!AJ:AJ)</f>
        <v>0</v>
      </c>
      <c r="AF29" s="143">
        <f>SUMIF(F_IV_1A!$F:$F,$C29,F_IV_1A!AK:AK)</f>
        <v>0</v>
      </c>
      <c r="AG29" s="143">
        <f>SUMIF(F_IV_1A!$F:$F,$C29,F_IV_1A!AL:AL)</f>
        <v>0</v>
      </c>
      <c r="AH29" s="143">
        <f>SUMIF(F_IV_1A!$F:$F,$C29,F_IV_1A!AM:AM)</f>
        <v>0</v>
      </c>
      <c r="AI29" s="143">
        <f>SUMIF(F_IV_1A!$F:$F,$C29,F_IV_1A!AN:AN)</f>
        <v>0</v>
      </c>
      <c r="AJ29" s="143">
        <f>SUMIF(F_IV_1A!$F:$F,$C29,F_IV_1A!AO:AO)</f>
        <v>0</v>
      </c>
      <c r="AK29" s="143">
        <f>SUMIF(F_IV_1A!$F:$F,$C29,F_IV_1A!AP:AP)</f>
        <v>0</v>
      </c>
      <c r="AL29" s="36">
        <f t="shared" si="7"/>
        <v>0</v>
      </c>
      <c r="AR29" s="21" t="e">
        <f>INDEX(F_IV_1A!$G:$G,MATCH($C29,F_IV_1A!$F:$F,0))</f>
        <v>#N/A</v>
      </c>
      <c r="AS29" s="21">
        <f>COUNTIF(F_IV_1A!$AY$3:$AY$1499,$D29)</f>
        <v>0</v>
      </c>
      <c r="AT29" s="21">
        <f>SUMIF(F_IV_1A!$AY$3:$AY$1499,$D29,F_IV_1A!$CF$3:$CF$1499)</f>
        <v>0</v>
      </c>
      <c r="AU29" s="21">
        <f>SUMIF(F_IV_1A!$AY:$AY,$D29,F_IV_1A!$CG:$CG)</f>
        <v>0</v>
      </c>
      <c r="AV29" s="21">
        <f>SUMIF(F_IV_1A!$AY:$AY,$D29,F_IV_1A!$CG:$CG)</f>
        <v>0</v>
      </c>
    </row>
    <row r="30" spans="1:48" hidden="1" x14ac:dyDescent="0.25">
      <c r="A30" s="124">
        <v>383</v>
      </c>
      <c r="B30" s="188" t="s">
        <v>307</v>
      </c>
      <c r="C30" s="188" t="s">
        <v>308</v>
      </c>
      <c r="D30" s="188">
        <v>1874</v>
      </c>
      <c r="E30" s="188" t="s">
        <v>230</v>
      </c>
      <c r="F30" s="188" t="s">
        <v>309</v>
      </c>
      <c r="G30" s="35" t="str">
        <f t="shared" si="4"/>
        <v>Nincs rögzítve!</v>
      </c>
      <c r="I30" s="128">
        <f t="shared" si="5"/>
        <v>0</v>
      </c>
      <c r="J30" s="129">
        <f>SUMIF(F_IV_1A!$F:$F,$C30,F_IV_1A!$N:$N)</f>
        <v>0</v>
      </c>
      <c r="K30" s="129">
        <f>SUMIF(F_IV_1A!$F:$F,$C30,F_IV_1A!$O:$O)</f>
        <v>0</v>
      </c>
      <c r="L30" s="129">
        <f>SUMIF(F_IV_1A!$F:$F,$C30,F_IV_1A!$P:$P)</f>
        <v>0</v>
      </c>
      <c r="N30" s="129">
        <f>SUMIF(F_IV_1A!$F:$F,$C30,F_IV_1A!R:R)</f>
        <v>0</v>
      </c>
      <c r="O30" s="129">
        <f>SUMIF(F_IV_1A!$F:$F,$C30,F_IV_1A!S:S)</f>
        <v>0</v>
      </c>
      <c r="P30" s="129">
        <f>SUMIF(F_IV_1A!$F:$F,$C30,F_IV_1A!T:T)</f>
        <v>0</v>
      </c>
      <c r="Q30" s="129">
        <f>SUMIF(F_IV_1A!$F:$F,$C30,F_IV_1A!U:U)</f>
        <v>0</v>
      </c>
      <c r="R30" s="129">
        <f>SUMIF(F_IV_1A!$F:$F,$C30,F_IV_1A!V:V)</f>
        <v>0</v>
      </c>
      <c r="S30" s="129">
        <f>SUMIF(F_IV_1A!$F:$F,$C30,F_IV_1A!W:W)</f>
        <v>0</v>
      </c>
      <c r="T30" s="129">
        <f>SUMIF(F_IV_1A!$F:$F,$C30,F_IV_1A!X:X)</f>
        <v>0</v>
      </c>
      <c r="U30" s="129">
        <f>SUMIF(F_IV_1A!$F:$F,$C30,F_IV_1A!Y:Y)</f>
        <v>0</v>
      </c>
      <c r="V30" s="129">
        <f>SUMIF(F_IV_1A!$F:$F,$C30,F_IV_1A!Z:Z)</f>
        <v>0</v>
      </c>
      <c r="W30" s="129">
        <f>SUMIF(F_IV_1A!$F:$F,$C30,F_IV_1A!AA:AA)</f>
        <v>0</v>
      </c>
      <c r="X30" s="136">
        <f>SUMIF(F_IV_1A!$F:$F,$C30,F_IV_1A!AB:AB)</f>
        <v>0</v>
      </c>
      <c r="Y30" s="36">
        <f t="shared" si="6"/>
        <v>0</v>
      </c>
      <c r="AA30" s="143">
        <f>SUMIF(F_IV_1A!$F:$F,$C30,F_IV_1A!AF:AF)</f>
        <v>0</v>
      </c>
      <c r="AB30" s="143">
        <f>SUMIF(F_IV_1A!$F:$F,$C30,F_IV_1A!AG:AG)</f>
        <v>0</v>
      </c>
      <c r="AC30" s="143">
        <f>SUMIF(F_IV_1A!$F:$F,$C30,F_IV_1A!AH:AH)</f>
        <v>0</v>
      </c>
      <c r="AD30" s="143">
        <f>SUMIF(F_IV_1A!$F:$F,$C30,F_IV_1A!AI:AI)</f>
        <v>0</v>
      </c>
      <c r="AE30" s="143">
        <f>SUMIF(F_IV_1A!$F:$F,$C30,F_IV_1A!AJ:AJ)</f>
        <v>0</v>
      </c>
      <c r="AF30" s="143">
        <f>SUMIF(F_IV_1A!$F:$F,$C30,F_IV_1A!AK:AK)</f>
        <v>0</v>
      </c>
      <c r="AG30" s="143">
        <f>SUMIF(F_IV_1A!$F:$F,$C30,F_IV_1A!AL:AL)</f>
        <v>0</v>
      </c>
      <c r="AH30" s="143">
        <f>SUMIF(F_IV_1A!$F:$F,$C30,F_IV_1A!AM:AM)</f>
        <v>0</v>
      </c>
      <c r="AI30" s="143">
        <f>SUMIF(F_IV_1A!$F:$F,$C30,F_IV_1A!AN:AN)</f>
        <v>0</v>
      </c>
      <c r="AJ30" s="143">
        <f>SUMIF(F_IV_1A!$F:$F,$C30,F_IV_1A!AO:AO)</f>
        <v>0</v>
      </c>
      <c r="AK30" s="143">
        <f>SUMIF(F_IV_1A!$F:$F,$C30,F_IV_1A!AP:AP)</f>
        <v>0</v>
      </c>
      <c r="AL30" s="36">
        <f t="shared" si="7"/>
        <v>0</v>
      </c>
      <c r="AR30" s="21" t="e">
        <f>INDEX(F_IV_1A!$G:$G,MATCH($C30,F_IV_1A!$F:$F,0))</f>
        <v>#N/A</v>
      </c>
      <c r="AS30" s="21">
        <f>COUNTIF(F_IV_1A!$AY$3:$AY$1499,$D30)</f>
        <v>0</v>
      </c>
      <c r="AT30" s="21">
        <f>SUMIF(F_IV_1A!$AY$3:$AY$1499,$D30,F_IV_1A!$CF$3:$CF$1499)</f>
        <v>0</v>
      </c>
      <c r="AU30" s="21">
        <f>SUMIF(F_IV_1A!$AY:$AY,$D30,F_IV_1A!$CG:$CG)</f>
        <v>0</v>
      </c>
      <c r="AV30" s="21">
        <f>SUMIF(F_IV_1A!$AY:$AY,$D30,F_IV_1A!$CG:$CG)</f>
        <v>0</v>
      </c>
    </row>
    <row r="31" spans="1:48" hidden="1" x14ac:dyDescent="0.25">
      <c r="A31" s="124">
        <v>384</v>
      </c>
      <c r="B31" s="188" t="s">
        <v>310</v>
      </c>
      <c r="C31" s="188" t="s">
        <v>311</v>
      </c>
      <c r="D31" s="188">
        <v>1875</v>
      </c>
      <c r="E31" s="188" t="s">
        <v>230</v>
      </c>
      <c r="F31" s="188" t="s">
        <v>312</v>
      </c>
      <c r="G31" s="35" t="str">
        <f t="shared" si="4"/>
        <v>Nincs rögzítve!</v>
      </c>
      <c r="I31" s="128">
        <f t="shared" si="5"/>
        <v>0</v>
      </c>
      <c r="J31" s="129">
        <f>SUMIF(F_IV_1A!$F:$F,$C31,F_IV_1A!$N:$N)</f>
        <v>0</v>
      </c>
      <c r="K31" s="129">
        <f>SUMIF(F_IV_1A!$F:$F,$C31,F_IV_1A!$O:$O)</f>
        <v>0</v>
      </c>
      <c r="L31" s="129">
        <f>SUMIF(F_IV_1A!$F:$F,$C31,F_IV_1A!$P:$P)</f>
        <v>0</v>
      </c>
      <c r="N31" s="129">
        <f>SUMIF(F_IV_1A!$F:$F,$C31,F_IV_1A!R:R)</f>
        <v>0</v>
      </c>
      <c r="O31" s="129">
        <f>SUMIF(F_IV_1A!$F:$F,$C31,F_IV_1A!S:S)</f>
        <v>0</v>
      </c>
      <c r="P31" s="129">
        <f>SUMIF(F_IV_1A!$F:$F,$C31,F_IV_1A!T:T)</f>
        <v>0</v>
      </c>
      <c r="Q31" s="129">
        <f>SUMIF(F_IV_1A!$F:$F,$C31,F_IV_1A!U:U)</f>
        <v>0</v>
      </c>
      <c r="R31" s="129">
        <f>SUMIF(F_IV_1A!$F:$F,$C31,F_IV_1A!V:V)</f>
        <v>0</v>
      </c>
      <c r="S31" s="129">
        <f>SUMIF(F_IV_1A!$F:$F,$C31,F_IV_1A!W:W)</f>
        <v>0</v>
      </c>
      <c r="T31" s="129">
        <f>SUMIF(F_IV_1A!$F:$F,$C31,F_IV_1A!X:X)</f>
        <v>0</v>
      </c>
      <c r="U31" s="129">
        <f>SUMIF(F_IV_1A!$F:$F,$C31,F_IV_1A!Y:Y)</f>
        <v>0</v>
      </c>
      <c r="V31" s="129">
        <f>SUMIF(F_IV_1A!$F:$F,$C31,F_IV_1A!Z:Z)</f>
        <v>0</v>
      </c>
      <c r="W31" s="129">
        <f>SUMIF(F_IV_1A!$F:$F,$C31,F_IV_1A!AA:AA)</f>
        <v>0</v>
      </c>
      <c r="X31" s="136">
        <f>SUMIF(F_IV_1A!$F:$F,$C31,F_IV_1A!AB:AB)</f>
        <v>0</v>
      </c>
      <c r="Y31" s="36">
        <f t="shared" si="6"/>
        <v>0</v>
      </c>
      <c r="AA31" s="143">
        <f>SUMIF(F_IV_1A!$F:$F,$C31,F_IV_1A!AF:AF)</f>
        <v>0</v>
      </c>
      <c r="AB31" s="143">
        <f>SUMIF(F_IV_1A!$F:$F,$C31,F_IV_1A!AG:AG)</f>
        <v>0</v>
      </c>
      <c r="AC31" s="143">
        <f>SUMIF(F_IV_1A!$F:$F,$C31,F_IV_1A!AH:AH)</f>
        <v>0</v>
      </c>
      <c r="AD31" s="143">
        <f>SUMIF(F_IV_1A!$F:$F,$C31,F_IV_1A!AI:AI)</f>
        <v>0</v>
      </c>
      <c r="AE31" s="143">
        <f>SUMIF(F_IV_1A!$F:$F,$C31,F_IV_1A!AJ:AJ)</f>
        <v>0</v>
      </c>
      <c r="AF31" s="143">
        <f>SUMIF(F_IV_1A!$F:$F,$C31,F_IV_1A!AK:AK)</f>
        <v>0</v>
      </c>
      <c r="AG31" s="143">
        <f>SUMIF(F_IV_1A!$F:$F,$C31,F_IV_1A!AL:AL)</f>
        <v>0</v>
      </c>
      <c r="AH31" s="143">
        <f>SUMIF(F_IV_1A!$F:$F,$C31,F_IV_1A!AM:AM)</f>
        <v>0</v>
      </c>
      <c r="AI31" s="143">
        <f>SUMIF(F_IV_1A!$F:$F,$C31,F_IV_1A!AN:AN)</f>
        <v>0</v>
      </c>
      <c r="AJ31" s="143">
        <f>SUMIF(F_IV_1A!$F:$F,$C31,F_IV_1A!AO:AO)</f>
        <v>0</v>
      </c>
      <c r="AK31" s="143">
        <f>SUMIF(F_IV_1A!$F:$F,$C31,F_IV_1A!AP:AP)</f>
        <v>0</v>
      </c>
      <c r="AL31" s="36">
        <f t="shared" si="7"/>
        <v>0</v>
      </c>
      <c r="AR31" s="21" t="e">
        <f>INDEX(F_IV_1A!$G:$G,MATCH($C31,F_IV_1A!$F:$F,0))</f>
        <v>#N/A</v>
      </c>
      <c r="AS31" s="21">
        <f>COUNTIF(F_IV_1A!$AY$3:$AY$1499,$D31)</f>
        <v>0</v>
      </c>
      <c r="AT31" s="21">
        <f>SUMIF(F_IV_1A!$AY$3:$AY$1499,$D31,F_IV_1A!$CF$3:$CF$1499)</f>
        <v>0</v>
      </c>
      <c r="AU31" s="21">
        <f>SUMIF(F_IV_1A!$AY:$AY,$D31,F_IV_1A!$CG:$CG)</f>
        <v>0</v>
      </c>
      <c r="AV31" s="21">
        <f>SUMIF(F_IV_1A!$AY:$AY,$D31,F_IV_1A!$CG:$CG)</f>
        <v>0</v>
      </c>
    </row>
    <row r="32" spans="1:48" hidden="1" x14ac:dyDescent="0.25">
      <c r="A32" s="124">
        <v>385</v>
      </c>
      <c r="B32" s="188" t="s">
        <v>313</v>
      </c>
      <c r="C32" s="188" t="s">
        <v>314</v>
      </c>
      <c r="D32" s="188">
        <v>1876</v>
      </c>
      <c r="E32" s="188" t="s">
        <v>230</v>
      </c>
      <c r="F32" s="188" t="s">
        <v>315</v>
      </c>
      <c r="G32" s="35" t="str">
        <f t="shared" si="4"/>
        <v>Nincs rögzítve!</v>
      </c>
      <c r="I32" s="128">
        <f t="shared" si="5"/>
        <v>0</v>
      </c>
      <c r="J32" s="129">
        <f>SUMIF(F_IV_1A!$F:$F,$C32,F_IV_1A!$N:$N)</f>
        <v>0</v>
      </c>
      <c r="K32" s="129">
        <f>SUMIF(F_IV_1A!$F:$F,$C32,F_IV_1A!$O:$O)</f>
        <v>0</v>
      </c>
      <c r="L32" s="129">
        <f>SUMIF(F_IV_1A!$F:$F,$C32,F_IV_1A!$P:$P)</f>
        <v>0</v>
      </c>
      <c r="N32" s="129">
        <f>SUMIF(F_IV_1A!$F:$F,$C32,F_IV_1A!R:R)</f>
        <v>0</v>
      </c>
      <c r="O32" s="129">
        <f>SUMIF(F_IV_1A!$F:$F,$C32,F_IV_1A!S:S)</f>
        <v>0</v>
      </c>
      <c r="P32" s="129">
        <f>SUMIF(F_IV_1A!$F:$F,$C32,F_IV_1A!T:T)</f>
        <v>0</v>
      </c>
      <c r="Q32" s="129">
        <f>SUMIF(F_IV_1A!$F:$F,$C32,F_IV_1A!U:U)</f>
        <v>0</v>
      </c>
      <c r="R32" s="129">
        <f>SUMIF(F_IV_1A!$F:$F,$C32,F_IV_1A!V:V)</f>
        <v>0</v>
      </c>
      <c r="S32" s="129">
        <f>SUMIF(F_IV_1A!$F:$F,$C32,F_IV_1A!W:W)</f>
        <v>0</v>
      </c>
      <c r="T32" s="129">
        <f>SUMIF(F_IV_1A!$F:$F,$C32,F_IV_1A!X:X)</f>
        <v>0</v>
      </c>
      <c r="U32" s="129">
        <f>SUMIF(F_IV_1A!$F:$F,$C32,F_IV_1A!Y:Y)</f>
        <v>0</v>
      </c>
      <c r="V32" s="129">
        <f>SUMIF(F_IV_1A!$F:$F,$C32,F_IV_1A!Z:Z)</f>
        <v>0</v>
      </c>
      <c r="W32" s="129">
        <f>SUMIF(F_IV_1A!$F:$F,$C32,F_IV_1A!AA:AA)</f>
        <v>0</v>
      </c>
      <c r="X32" s="136">
        <f>SUMIF(F_IV_1A!$F:$F,$C32,F_IV_1A!AB:AB)</f>
        <v>0</v>
      </c>
      <c r="Y32" s="36">
        <f t="shared" si="6"/>
        <v>0</v>
      </c>
      <c r="AA32" s="143">
        <f>SUMIF(F_IV_1A!$F:$F,$C32,F_IV_1A!AF:AF)</f>
        <v>0</v>
      </c>
      <c r="AB32" s="143">
        <f>SUMIF(F_IV_1A!$F:$F,$C32,F_IV_1A!AG:AG)</f>
        <v>0</v>
      </c>
      <c r="AC32" s="143">
        <f>SUMIF(F_IV_1A!$F:$F,$C32,F_IV_1A!AH:AH)</f>
        <v>0</v>
      </c>
      <c r="AD32" s="143">
        <f>SUMIF(F_IV_1A!$F:$F,$C32,F_IV_1A!AI:AI)</f>
        <v>0</v>
      </c>
      <c r="AE32" s="143">
        <f>SUMIF(F_IV_1A!$F:$F,$C32,F_IV_1A!AJ:AJ)</f>
        <v>0</v>
      </c>
      <c r="AF32" s="143">
        <f>SUMIF(F_IV_1A!$F:$F,$C32,F_IV_1A!AK:AK)</f>
        <v>0</v>
      </c>
      <c r="AG32" s="143">
        <f>SUMIF(F_IV_1A!$F:$F,$C32,F_IV_1A!AL:AL)</f>
        <v>0</v>
      </c>
      <c r="AH32" s="143">
        <f>SUMIF(F_IV_1A!$F:$F,$C32,F_IV_1A!AM:AM)</f>
        <v>0</v>
      </c>
      <c r="AI32" s="143">
        <f>SUMIF(F_IV_1A!$F:$F,$C32,F_IV_1A!AN:AN)</f>
        <v>0</v>
      </c>
      <c r="AJ32" s="143">
        <f>SUMIF(F_IV_1A!$F:$F,$C32,F_IV_1A!AO:AO)</f>
        <v>0</v>
      </c>
      <c r="AK32" s="143">
        <f>SUMIF(F_IV_1A!$F:$F,$C32,F_IV_1A!AP:AP)</f>
        <v>0</v>
      </c>
      <c r="AL32" s="36">
        <f t="shared" si="7"/>
        <v>0</v>
      </c>
      <c r="AR32" s="21" t="e">
        <f>INDEX(F_IV_1A!$G:$G,MATCH($C32,F_IV_1A!$F:$F,0))</f>
        <v>#N/A</v>
      </c>
      <c r="AS32" s="21">
        <f>COUNTIF(F_IV_1A!$AY$3:$AY$1499,$D32)</f>
        <v>0</v>
      </c>
      <c r="AT32" s="21">
        <f>SUMIF(F_IV_1A!$AY$3:$AY$1499,$D32,F_IV_1A!$CF$3:$CF$1499)</f>
        <v>0</v>
      </c>
      <c r="AU32" s="21">
        <f>SUMIF(F_IV_1A!$AY:$AY,$D32,F_IV_1A!$CG:$CG)</f>
        <v>0</v>
      </c>
      <c r="AV32" s="21">
        <f>SUMIF(F_IV_1A!$AY:$AY,$D32,F_IV_1A!$CG:$CG)</f>
        <v>0</v>
      </c>
    </row>
    <row r="33" spans="1:48" hidden="1" x14ac:dyDescent="0.25">
      <c r="A33" s="124">
        <v>386</v>
      </c>
      <c r="B33" s="188" t="s">
        <v>316</v>
      </c>
      <c r="C33" s="188" t="s">
        <v>317</v>
      </c>
      <c r="D33" s="188">
        <v>1877</v>
      </c>
      <c r="E33" s="188" t="s">
        <v>230</v>
      </c>
      <c r="F33" s="188" t="s">
        <v>318</v>
      </c>
      <c r="G33" s="35" t="str">
        <f t="shared" si="4"/>
        <v>Nincs rögzítve!</v>
      </c>
      <c r="I33" s="128">
        <f t="shared" si="5"/>
        <v>0</v>
      </c>
      <c r="J33" s="129">
        <f>SUMIF(F_IV_1A!$F:$F,$C33,F_IV_1A!$N:$N)</f>
        <v>0</v>
      </c>
      <c r="K33" s="129">
        <f>SUMIF(F_IV_1A!$F:$F,$C33,F_IV_1A!$O:$O)</f>
        <v>0</v>
      </c>
      <c r="L33" s="129">
        <f>SUMIF(F_IV_1A!$F:$F,$C33,F_IV_1A!$P:$P)</f>
        <v>0</v>
      </c>
      <c r="N33" s="129">
        <f>SUMIF(F_IV_1A!$F:$F,$C33,F_IV_1A!R:R)</f>
        <v>0</v>
      </c>
      <c r="O33" s="129">
        <f>SUMIF(F_IV_1A!$F:$F,$C33,F_IV_1A!S:S)</f>
        <v>0</v>
      </c>
      <c r="P33" s="129">
        <f>SUMIF(F_IV_1A!$F:$F,$C33,F_IV_1A!T:T)</f>
        <v>0</v>
      </c>
      <c r="Q33" s="129">
        <f>SUMIF(F_IV_1A!$F:$F,$C33,F_IV_1A!U:U)</f>
        <v>0</v>
      </c>
      <c r="R33" s="129">
        <f>SUMIF(F_IV_1A!$F:$F,$C33,F_IV_1A!V:V)</f>
        <v>0</v>
      </c>
      <c r="S33" s="129">
        <f>SUMIF(F_IV_1A!$F:$F,$C33,F_IV_1A!W:W)</f>
        <v>0</v>
      </c>
      <c r="T33" s="129">
        <f>SUMIF(F_IV_1A!$F:$F,$C33,F_IV_1A!X:X)</f>
        <v>0</v>
      </c>
      <c r="U33" s="129">
        <f>SUMIF(F_IV_1A!$F:$F,$C33,F_IV_1A!Y:Y)</f>
        <v>0</v>
      </c>
      <c r="V33" s="129">
        <f>SUMIF(F_IV_1A!$F:$F,$C33,F_IV_1A!Z:Z)</f>
        <v>0</v>
      </c>
      <c r="W33" s="129">
        <f>SUMIF(F_IV_1A!$F:$F,$C33,F_IV_1A!AA:AA)</f>
        <v>0</v>
      </c>
      <c r="X33" s="136">
        <f>SUMIF(F_IV_1A!$F:$F,$C33,F_IV_1A!AB:AB)</f>
        <v>0</v>
      </c>
      <c r="Y33" s="36">
        <f t="shared" si="6"/>
        <v>0</v>
      </c>
      <c r="AA33" s="143">
        <f>SUMIF(F_IV_1A!$F:$F,$C33,F_IV_1A!AF:AF)</f>
        <v>0</v>
      </c>
      <c r="AB33" s="143">
        <f>SUMIF(F_IV_1A!$F:$F,$C33,F_IV_1A!AG:AG)</f>
        <v>0</v>
      </c>
      <c r="AC33" s="143">
        <f>SUMIF(F_IV_1A!$F:$F,$C33,F_IV_1A!AH:AH)</f>
        <v>0</v>
      </c>
      <c r="AD33" s="143">
        <f>SUMIF(F_IV_1A!$F:$F,$C33,F_IV_1A!AI:AI)</f>
        <v>0</v>
      </c>
      <c r="AE33" s="143">
        <f>SUMIF(F_IV_1A!$F:$F,$C33,F_IV_1A!AJ:AJ)</f>
        <v>0</v>
      </c>
      <c r="AF33" s="143">
        <f>SUMIF(F_IV_1A!$F:$F,$C33,F_IV_1A!AK:AK)</f>
        <v>0</v>
      </c>
      <c r="AG33" s="143">
        <f>SUMIF(F_IV_1A!$F:$F,$C33,F_IV_1A!AL:AL)</f>
        <v>0</v>
      </c>
      <c r="AH33" s="143">
        <f>SUMIF(F_IV_1A!$F:$F,$C33,F_IV_1A!AM:AM)</f>
        <v>0</v>
      </c>
      <c r="AI33" s="143">
        <f>SUMIF(F_IV_1A!$F:$F,$C33,F_IV_1A!AN:AN)</f>
        <v>0</v>
      </c>
      <c r="AJ33" s="143">
        <f>SUMIF(F_IV_1A!$F:$F,$C33,F_IV_1A!AO:AO)</f>
        <v>0</v>
      </c>
      <c r="AK33" s="143">
        <f>SUMIF(F_IV_1A!$F:$F,$C33,F_IV_1A!AP:AP)</f>
        <v>0</v>
      </c>
      <c r="AL33" s="36">
        <f t="shared" si="7"/>
        <v>0</v>
      </c>
      <c r="AR33" s="21" t="e">
        <f>INDEX(F_IV_1A!$G:$G,MATCH($C33,F_IV_1A!$F:$F,0))</f>
        <v>#N/A</v>
      </c>
      <c r="AS33" s="21">
        <f>COUNTIF(F_IV_1A!$AY$3:$AY$1499,$D33)</f>
        <v>0</v>
      </c>
      <c r="AT33" s="21">
        <f>SUMIF(F_IV_1A!$AY$3:$AY$1499,$D33,F_IV_1A!$CF$3:$CF$1499)</f>
        <v>0</v>
      </c>
      <c r="AU33" s="21">
        <f>SUMIF(F_IV_1A!$AY:$AY,$D33,F_IV_1A!$CG:$CG)</f>
        <v>0</v>
      </c>
      <c r="AV33" s="21">
        <f>SUMIF(F_IV_1A!$AY:$AY,$D33,F_IV_1A!$CG:$CG)</f>
        <v>0</v>
      </c>
    </row>
    <row r="34" spans="1:48" hidden="1" x14ac:dyDescent="0.25">
      <c r="A34" s="124">
        <v>387</v>
      </c>
      <c r="B34" s="188" t="s">
        <v>319</v>
      </c>
      <c r="C34" s="188" t="s">
        <v>320</v>
      </c>
      <c r="D34" s="188">
        <v>1878</v>
      </c>
      <c r="E34" s="188" t="s">
        <v>230</v>
      </c>
      <c r="F34" s="188" t="s">
        <v>321</v>
      </c>
      <c r="G34" s="35" t="str">
        <f t="shared" si="4"/>
        <v>Nincs rögzítve!</v>
      </c>
      <c r="I34" s="128">
        <f t="shared" si="5"/>
        <v>0</v>
      </c>
      <c r="J34" s="129">
        <f>SUMIF(F_IV_1A!$F:$F,$C34,F_IV_1A!$N:$N)</f>
        <v>0</v>
      </c>
      <c r="K34" s="129">
        <f>SUMIF(F_IV_1A!$F:$F,$C34,F_IV_1A!$O:$O)</f>
        <v>0</v>
      </c>
      <c r="L34" s="129">
        <f>SUMIF(F_IV_1A!$F:$F,$C34,F_IV_1A!$P:$P)</f>
        <v>0</v>
      </c>
      <c r="N34" s="129">
        <f>SUMIF(F_IV_1A!$F:$F,$C34,F_IV_1A!R:R)</f>
        <v>0</v>
      </c>
      <c r="O34" s="129">
        <f>SUMIF(F_IV_1A!$F:$F,$C34,F_IV_1A!S:S)</f>
        <v>0</v>
      </c>
      <c r="P34" s="129">
        <f>SUMIF(F_IV_1A!$F:$F,$C34,F_IV_1A!T:T)</f>
        <v>0</v>
      </c>
      <c r="Q34" s="129">
        <f>SUMIF(F_IV_1A!$F:$F,$C34,F_IV_1A!U:U)</f>
        <v>0</v>
      </c>
      <c r="R34" s="129">
        <f>SUMIF(F_IV_1A!$F:$F,$C34,F_IV_1A!V:V)</f>
        <v>0</v>
      </c>
      <c r="S34" s="129">
        <f>SUMIF(F_IV_1A!$F:$F,$C34,F_IV_1A!W:W)</f>
        <v>0</v>
      </c>
      <c r="T34" s="129">
        <f>SUMIF(F_IV_1A!$F:$F,$C34,F_IV_1A!X:X)</f>
        <v>0</v>
      </c>
      <c r="U34" s="129">
        <f>SUMIF(F_IV_1A!$F:$F,$C34,F_IV_1A!Y:Y)</f>
        <v>0</v>
      </c>
      <c r="V34" s="129">
        <f>SUMIF(F_IV_1A!$F:$F,$C34,F_IV_1A!Z:Z)</f>
        <v>0</v>
      </c>
      <c r="W34" s="129">
        <f>SUMIF(F_IV_1A!$F:$F,$C34,F_IV_1A!AA:AA)</f>
        <v>0</v>
      </c>
      <c r="X34" s="136">
        <f>SUMIF(F_IV_1A!$F:$F,$C34,F_IV_1A!AB:AB)</f>
        <v>0</v>
      </c>
      <c r="Y34" s="36">
        <f t="shared" si="6"/>
        <v>0</v>
      </c>
      <c r="AA34" s="143">
        <f>SUMIF(F_IV_1A!$F:$F,$C34,F_IV_1A!AF:AF)</f>
        <v>0</v>
      </c>
      <c r="AB34" s="143">
        <f>SUMIF(F_IV_1A!$F:$F,$C34,F_IV_1A!AG:AG)</f>
        <v>0</v>
      </c>
      <c r="AC34" s="143">
        <f>SUMIF(F_IV_1A!$F:$F,$C34,F_IV_1A!AH:AH)</f>
        <v>0</v>
      </c>
      <c r="AD34" s="143">
        <f>SUMIF(F_IV_1A!$F:$F,$C34,F_IV_1A!AI:AI)</f>
        <v>0</v>
      </c>
      <c r="AE34" s="143">
        <f>SUMIF(F_IV_1A!$F:$F,$C34,F_IV_1A!AJ:AJ)</f>
        <v>0</v>
      </c>
      <c r="AF34" s="143">
        <f>SUMIF(F_IV_1A!$F:$F,$C34,F_IV_1A!AK:AK)</f>
        <v>0</v>
      </c>
      <c r="AG34" s="143">
        <f>SUMIF(F_IV_1A!$F:$F,$C34,F_IV_1A!AL:AL)</f>
        <v>0</v>
      </c>
      <c r="AH34" s="143">
        <f>SUMIF(F_IV_1A!$F:$F,$C34,F_IV_1A!AM:AM)</f>
        <v>0</v>
      </c>
      <c r="AI34" s="143">
        <f>SUMIF(F_IV_1A!$F:$F,$C34,F_IV_1A!AN:AN)</f>
        <v>0</v>
      </c>
      <c r="AJ34" s="143">
        <f>SUMIF(F_IV_1A!$F:$F,$C34,F_IV_1A!AO:AO)</f>
        <v>0</v>
      </c>
      <c r="AK34" s="143">
        <f>SUMIF(F_IV_1A!$F:$F,$C34,F_IV_1A!AP:AP)</f>
        <v>0</v>
      </c>
      <c r="AL34" s="36">
        <f t="shared" si="7"/>
        <v>0</v>
      </c>
      <c r="AR34" s="21" t="e">
        <f>INDEX(F_IV_1A!$G:$G,MATCH($C34,F_IV_1A!$F:$F,0))</f>
        <v>#N/A</v>
      </c>
      <c r="AS34" s="21">
        <f>COUNTIF(F_IV_1A!$AY$3:$AY$1499,$D34)</f>
        <v>0</v>
      </c>
      <c r="AT34" s="21">
        <f>SUMIF(F_IV_1A!$AY$3:$AY$1499,$D34,F_IV_1A!$CF$3:$CF$1499)</f>
        <v>0</v>
      </c>
      <c r="AU34" s="21">
        <f>SUMIF(F_IV_1A!$AY:$AY,$D34,F_IV_1A!$CG:$CG)</f>
        <v>0</v>
      </c>
      <c r="AV34" s="21">
        <f>SUMIF(F_IV_1A!$AY:$AY,$D34,F_IV_1A!$CG:$CG)</f>
        <v>0</v>
      </c>
    </row>
    <row r="35" spans="1:48" hidden="1" x14ac:dyDescent="0.25">
      <c r="A35" s="124">
        <v>388</v>
      </c>
      <c r="B35" s="188" t="s">
        <v>322</v>
      </c>
      <c r="C35" s="188" t="s">
        <v>323</v>
      </c>
      <c r="D35" s="188">
        <v>1879</v>
      </c>
      <c r="E35" s="188" t="s">
        <v>230</v>
      </c>
      <c r="F35" s="188" t="s">
        <v>324</v>
      </c>
      <c r="G35" s="35" t="str">
        <f t="shared" si="4"/>
        <v>Nincs rögzítve!</v>
      </c>
      <c r="I35" s="128">
        <f t="shared" si="5"/>
        <v>0</v>
      </c>
      <c r="J35" s="129">
        <f>SUMIF(F_IV_1A!$F:$F,$C35,F_IV_1A!$N:$N)</f>
        <v>0</v>
      </c>
      <c r="K35" s="129">
        <f>SUMIF(F_IV_1A!$F:$F,$C35,F_IV_1A!$O:$O)</f>
        <v>0</v>
      </c>
      <c r="L35" s="129">
        <f>SUMIF(F_IV_1A!$F:$F,$C35,F_IV_1A!$P:$P)</f>
        <v>0</v>
      </c>
      <c r="N35" s="129">
        <f>SUMIF(F_IV_1A!$F:$F,$C35,F_IV_1A!R:R)</f>
        <v>0</v>
      </c>
      <c r="O35" s="129">
        <f>SUMIF(F_IV_1A!$F:$F,$C35,F_IV_1A!S:S)</f>
        <v>0</v>
      </c>
      <c r="P35" s="129">
        <f>SUMIF(F_IV_1A!$F:$F,$C35,F_IV_1A!T:T)</f>
        <v>0</v>
      </c>
      <c r="Q35" s="129">
        <f>SUMIF(F_IV_1A!$F:$F,$C35,F_IV_1A!U:U)</f>
        <v>0</v>
      </c>
      <c r="R35" s="129">
        <f>SUMIF(F_IV_1A!$F:$F,$C35,F_IV_1A!V:V)</f>
        <v>0</v>
      </c>
      <c r="S35" s="129">
        <f>SUMIF(F_IV_1A!$F:$F,$C35,F_IV_1A!W:W)</f>
        <v>0</v>
      </c>
      <c r="T35" s="129">
        <f>SUMIF(F_IV_1A!$F:$F,$C35,F_IV_1A!X:X)</f>
        <v>0</v>
      </c>
      <c r="U35" s="129">
        <f>SUMIF(F_IV_1A!$F:$F,$C35,F_IV_1A!Y:Y)</f>
        <v>0</v>
      </c>
      <c r="V35" s="129">
        <f>SUMIF(F_IV_1A!$F:$F,$C35,F_IV_1A!Z:Z)</f>
        <v>0</v>
      </c>
      <c r="W35" s="129">
        <f>SUMIF(F_IV_1A!$F:$F,$C35,F_IV_1A!AA:AA)</f>
        <v>0</v>
      </c>
      <c r="X35" s="136">
        <f>SUMIF(F_IV_1A!$F:$F,$C35,F_IV_1A!AB:AB)</f>
        <v>0</v>
      </c>
      <c r="Y35" s="36">
        <f t="shared" si="6"/>
        <v>0</v>
      </c>
      <c r="AA35" s="143">
        <f>SUMIF(F_IV_1A!$F:$F,$C35,F_IV_1A!AF:AF)</f>
        <v>0</v>
      </c>
      <c r="AB35" s="143">
        <f>SUMIF(F_IV_1A!$F:$F,$C35,F_IV_1A!AG:AG)</f>
        <v>0</v>
      </c>
      <c r="AC35" s="143">
        <f>SUMIF(F_IV_1A!$F:$F,$C35,F_IV_1A!AH:AH)</f>
        <v>0</v>
      </c>
      <c r="AD35" s="143">
        <f>SUMIF(F_IV_1A!$F:$F,$C35,F_IV_1A!AI:AI)</f>
        <v>0</v>
      </c>
      <c r="AE35" s="143">
        <f>SUMIF(F_IV_1A!$F:$F,$C35,F_IV_1A!AJ:AJ)</f>
        <v>0</v>
      </c>
      <c r="AF35" s="143">
        <f>SUMIF(F_IV_1A!$F:$F,$C35,F_IV_1A!AK:AK)</f>
        <v>0</v>
      </c>
      <c r="AG35" s="143">
        <f>SUMIF(F_IV_1A!$F:$F,$C35,F_IV_1A!AL:AL)</f>
        <v>0</v>
      </c>
      <c r="AH35" s="143">
        <f>SUMIF(F_IV_1A!$F:$F,$C35,F_IV_1A!AM:AM)</f>
        <v>0</v>
      </c>
      <c r="AI35" s="143">
        <f>SUMIF(F_IV_1A!$F:$F,$C35,F_IV_1A!AN:AN)</f>
        <v>0</v>
      </c>
      <c r="AJ35" s="143">
        <f>SUMIF(F_IV_1A!$F:$F,$C35,F_IV_1A!AO:AO)</f>
        <v>0</v>
      </c>
      <c r="AK35" s="143">
        <f>SUMIF(F_IV_1A!$F:$F,$C35,F_IV_1A!AP:AP)</f>
        <v>0</v>
      </c>
      <c r="AL35" s="36">
        <f t="shared" si="7"/>
        <v>0</v>
      </c>
      <c r="AR35" s="21" t="e">
        <f>INDEX(F_IV_1A!$G:$G,MATCH($C35,F_IV_1A!$F:$F,0))</f>
        <v>#N/A</v>
      </c>
      <c r="AS35" s="21">
        <f>COUNTIF(F_IV_1A!$AY$3:$AY$1499,$D35)</f>
        <v>0</v>
      </c>
      <c r="AT35" s="21">
        <f>SUMIF(F_IV_1A!$AY$3:$AY$1499,$D35,F_IV_1A!$CF$3:$CF$1499)</f>
        <v>0</v>
      </c>
      <c r="AU35" s="21">
        <f>SUMIF(F_IV_1A!$AY:$AY,$D35,F_IV_1A!$CG:$CG)</f>
        <v>0</v>
      </c>
      <c r="AV35" s="21">
        <f>SUMIF(F_IV_1A!$AY:$AY,$D35,F_IV_1A!$CG:$CG)</f>
        <v>0</v>
      </c>
    </row>
    <row r="36" spans="1:48" hidden="1" x14ac:dyDescent="0.25">
      <c r="A36" s="124">
        <v>389</v>
      </c>
      <c r="B36" s="188" t="s">
        <v>325</v>
      </c>
      <c r="C36" s="188" t="s">
        <v>326</v>
      </c>
      <c r="D36" s="188">
        <v>1880</v>
      </c>
      <c r="E36" s="188" t="s">
        <v>230</v>
      </c>
      <c r="F36" s="188" t="s">
        <v>327</v>
      </c>
      <c r="G36" s="35" t="str">
        <f t="shared" ref="G36:G56" si="8">IF(ISNA($AR36),"Nincs rögzítve!",IF(AU36=0,"Hiányzik a rövidtávú terv!",IF(AV36=0,"Hiányzik a hosszútávú terv!",IF(AS36=AT36,"Kitöltés rendben!",IF(AS36&lt;&gt;AT36,"Kitöltési hiba!","Kitöltési hiba!")))))</f>
        <v>Nincs rögzítve!</v>
      </c>
      <c r="I36" s="128">
        <f t="shared" ref="I36:I56" si="9">J36+K36</f>
        <v>0</v>
      </c>
      <c r="J36" s="129">
        <f>SUMIF(F_IV_1A!$F:$F,$C36,F_IV_1A!$N:$N)</f>
        <v>0</v>
      </c>
      <c r="K36" s="129">
        <f>SUMIF(F_IV_1A!$F:$F,$C36,F_IV_1A!$O:$O)</f>
        <v>0</v>
      </c>
      <c r="L36" s="129">
        <f>SUMIF(F_IV_1A!$F:$F,$C36,F_IV_1A!$P:$P)</f>
        <v>0</v>
      </c>
      <c r="N36" s="129">
        <f>SUMIF(F_IV_1A!$F:$F,$C36,F_IV_1A!R:R)</f>
        <v>0</v>
      </c>
      <c r="O36" s="129">
        <f>SUMIF(F_IV_1A!$F:$F,$C36,F_IV_1A!S:S)</f>
        <v>0</v>
      </c>
      <c r="P36" s="129">
        <f>SUMIF(F_IV_1A!$F:$F,$C36,F_IV_1A!T:T)</f>
        <v>0</v>
      </c>
      <c r="Q36" s="129">
        <f>SUMIF(F_IV_1A!$F:$F,$C36,F_IV_1A!U:U)</f>
        <v>0</v>
      </c>
      <c r="R36" s="129">
        <f>SUMIF(F_IV_1A!$F:$F,$C36,F_IV_1A!V:V)</f>
        <v>0</v>
      </c>
      <c r="S36" s="129">
        <f>SUMIF(F_IV_1A!$F:$F,$C36,F_IV_1A!W:W)</f>
        <v>0</v>
      </c>
      <c r="T36" s="129">
        <f>SUMIF(F_IV_1A!$F:$F,$C36,F_IV_1A!X:X)</f>
        <v>0</v>
      </c>
      <c r="U36" s="129">
        <f>SUMIF(F_IV_1A!$F:$F,$C36,F_IV_1A!Y:Y)</f>
        <v>0</v>
      </c>
      <c r="V36" s="129">
        <f>SUMIF(F_IV_1A!$F:$F,$C36,F_IV_1A!Z:Z)</f>
        <v>0</v>
      </c>
      <c r="W36" s="129">
        <f>SUMIF(F_IV_1A!$F:$F,$C36,F_IV_1A!AA:AA)</f>
        <v>0</v>
      </c>
      <c r="X36" s="136">
        <f>SUMIF(F_IV_1A!$F:$F,$C36,F_IV_1A!AB:AB)</f>
        <v>0</v>
      </c>
      <c r="Y36" s="36">
        <f t="shared" ref="Y36:Y56" si="10">SUM(N36:X36)</f>
        <v>0</v>
      </c>
      <c r="AA36" s="143">
        <f>SUMIF(F_IV_1A!$F:$F,$C36,F_IV_1A!AF:AF)</f>
        <v>0</v>
      </c>
      <c r="AB36" s="143">
        <f>SUMIF(F_IV_1A!$F:$F,$C36,F_IV_1A!AG:AG)</f>
        <v>0</v>
      </c>
      <c r="AC36" s="143">
        <f>SUMIF(F_IV_1A!$F:$F,$C36,F_IV_1A!AH:AH)</f>
        <v>0</v>
      </c>
      <c r="AD36" s="143">
        <f>SUMIF(F_IV_1A!$F:$F,$C36,F_IV_1A!AI:AI)</f>
        <v>0</v>
      </c>
      <c r="AE36" s="143">
        <f>SUMIF(F_IV_1A!$F:$F,$C36,F_IV_1A!AJ:AJ)</f>
        <v>0</v>
      </c>
      <c r="AF36" s="143">
        <f>SUMIF(F_IV_1A!$F:$F,$C36,F_IV_1A!AK:AK)</f>
        <v>0</v>
      </c>
      <c r="AG36" s="143">
        <f>SUMIF(F_IV_1A!$F:$F,$C36,F_IV_1A!AL:AL)</f>
        <v>0</v>
      </c>
      <c r="AH36" s="143">
        <f>SUMIF(F_IV_1A!$F:$F,$C36,F_IV_1A!AM:AM)</f>
        <v>0</v>
      </c>
      <c r="AI36" s="143">
        <f>SUMIF(F_IV_1A!$F:$F,$C36,F_IV_1A!AN:AN)</f>
        <v>0</v>
      </c>
      <c r="AJ36" s="143">
        <f>SUMIF(F_IV_1A!$F:$F,$C36,F_IV_1A!AO:AO)</f>
        <v>0</v>
      </c>
      <c r="AK36" s="143">
        <f>SUMIF(F_IV_1A!$F:$F,$C36,F_IV_1A!AP:AP)</f>
        <v>0</v>
      </c>
      <c r="AL36" s="36">
        <f t="shared" ref="AL36:AL56" si="11">SUM(AA36:AK36)</f>
        <v>0</v>
      </c>
      <c r="AR36" s="21" t="e">
        <f>INDEX(F_IV_1A!$G:$G,MATCH($C36,F_IV_1A!$F:$F,0))</f>
        <v>#N/A</v>
      </c>
      <c r="AS36" s="21">
        <f>COUNTIF(F_IV_1A!$AY$3:$AY$1499,$D36)</f>
        <v>0</v>
      </c>
      <c r="AT36" s="21">
        <f>SUMIF(F_IV_1A!$AY$3:$AY$1499,$D36,F_IV_1A!$CF$3:$CF$1499)</f>
        <v>0</v>
      </c>
      <c r="AU36" s="21">
        <f>SUMIF(F_IV_1A!$AY:$AY,$D36,F_IV_1A!$CG:$CG)</f>
        <v>0</v>
      </c>
      <c r="AV36" s="21">
        <f>SUMIF(F_IV_1A!$AY:$AY,$D36,F_IV_1A!$CG:$CG)</f>
        <v>0</v>
      </c>
    </row>
    <row r="37" spans="1:48" hidden="1" x14ac:dyDescent="0.25">
      <c r="A37" s="124">
        <v>390</v>
      </c>
      <c r="B37" s="188" t="s">
        <v>328</v>
      </c>
      <c r="C37" s="188" t="s">
        <v>329</v>
      </c>
      <c r="D37" s="188">
        <v>1881</v>
      </c>
      <c r="E37" s="188" t="s">
        <v>230</v>
      </c>
      <c r="F37" s="188" t="s">
        <v>330</v>
      </c>
      <c r="G37" s="35" t="str">
        <f t="shared" si="8"/>
        <v>Nincs rögzítve!</v>
      </c>
      <c r="I37" s="128">
        <f t="shared" si="9"/>
        <v>0</v>
      </c>
      <c r="J37" s="129">
        <f>SUMIF(F_IV_1A!$F:$F,$C37,F_IV_1A!$N:$N)</f>
        <v>0</v>
      </c>
      <c r="K37" s="129">
        <f>SUMIF(F_IV_1A!$F:$F,$C37,F_IV_1A!$O:$O)</f>
        <v>0</v>
      </c>
      <c r="L37" s="129">
        <f>SUMIF(F_IV_1A!$F:$F,$C37,F_IV_1A!$P:$P)</f>
        <v>0</v>
      </c>
      <c r="N37" s="129">
        <f>SUMIF(F_IV_1A!$F:$F,$C37,F_IV_1A!R:R)</f>
        <v>0</v>
      </c>
      <c r="O37" s="129">
        <f>SUMIF(F_IV_1A!$F:$F,$C37,F_IV_1A!S:S)</f>
        <v>0</v>
      </c>
      <c r="P37" s="129">
        <f>SUMIF(F_IV_1A!$F:$F,$C37,F_IV_1A!T:T)</f>
        <v>0</v>
      </c>
      <c r="Q37" s="129">
        <f>SUMIF(F_IV_1A!$F:$F,$C37,F_IV_1A!U:U)</f>
        <v>0</v>
      </c>
      <c r="R37" s="129">
        <f>SUMIF(F_IV_1A!$F:$F,$C37,F_IV_1A!V:V)</f>
        <v>0</v>
      </c>
      <c r="S37" s="129">
        <f>SUMIF(F_IV_1A!$F:$F,$C37,F_IV_1A!W:W)</f>
        <v>0</v>
      </c>
      <c r="T37" s="129">
        <f>SUMIF(F_IV_1A!$F:$F,$C37,F_IV_1A!X:X)</f>
        <v>0</v>
      </c>
      <c r="U37" s="129">
        <f>SUMIF(F_IV_1A!$F:$F,$C37,F_IV_1A!Y:Y)</f>
        <v>0</v>
      </c>
      <c r="V37" s="129">
        <f>SUMIF(F_IV_1A!$F:$F,$C37,F_IV_1A!Z:Z)</f>
        <v>0</v>
      </c>
      <c r="W37" s="129">
        <f>SUMIF(F_IV_1A!$F:$F,$C37,F_IV_1A!AA:AA)</f>
        <v>0</v>
      </c>
      <c r="X37" s="136">
        <f>SUMIF(F_IV_1A!$F:$F,$C37,F_IV_1A!AB:AB)</f>
        <v>0</v>
      </c>
      <c r="Y37" s="36">
        <f t="shared" si="10"/>
        <v>0</v>
      </c>
      <c r="AA37" s="143">
        <f>SUMIF(F_IV_1A!$F:$F,$C37,F_IV_1A!AF:AF)</f>
        <v>0</v>
      </c>
      <c r="AB37" s="143">
        <f>SUMIF(F_IV_1A!$F:$F,$C37,F_IV_1A!AG:AG)</f>
        <v>0</v>
      </c>
      <c r="AC37" s="143">
        <f>SUMIF(F_IV_1A!$F:$F,$C37,F_IV_1A!AH:AH)</f>
        <v>0</v>
      </c>
      <c r="AD37" s="143">
        <f>SUMIF(F_IV_1A!$F:$F,$C37,F_IV_1A!AI:AI)</f>
        <v>0</v>
      </c>
      <c r="AE37" s="143">
        <f>SUMIF(F_IV_1A!$F:$F,$C37,F_IV_1A!AJ:AJ)</f>
        <v>0</v>
      </c>
      <c r="AF37" s="143">
        <f>SUMIF(F_IV_1A!$F:$F,$C37,F_IV_1A!AK:AK)</f>
        <v>0</v>
      </c>
      <c r="AG37" s="143">
        <f>SUMIF(F_IV_1A!$F:$F,$C37,F_IV_1A!AL:AL)</f>
        <v>0</v>
      </c>
      <c r="AH37" s="143">
        <f>SUMIF(F_IV_1A!$F:$F,$C37,F_IV_1A!AM:AM)</f>
        <v>0</v>
      </c>
      <c r="AI37" s="143">
        <f>SUMIF(F_IV_1A!$F:$F,$C37,F_IV_1A!AN:AN)</f>
        <v>0</v>
      </c>
      <c r="AJ37" s="143">
        <f>SUMIF(F_IV_1A!$F:$F,$C37,F_IV_1A!AO:AO)</f>
        <v>0</v>
      </c>
      <c r="AK37" s="143">
        <f>SUMIF(F_IV_1A!$F:$F,$C37,F_IV_1A!AP:AP)</f>
        <v>0</v>
      </c>
      <c r="AL37" s="36">
        <f t="shared" si="11"/>
        <v>0</v>
      </c>
      <c r="AR37" s="21" t="e">
        <f>INDEX(F_IV_1A!$G:$G,MATCH($C37,F_IV_1A!$F:$F,0))</f>
        <v>#N/A</v>
      </c>
      <c r="AS37" s="21">
        <f>COUNTIF(F_IV_1A!$AY$3:$AY$1499,$D37)</f>
        <v>0</v>
      </c>
      <c r="AT37" s="21">
        <f>SUMIF(F_IV_1A!$AY$3:$AY$1499,$D37,F_IV_1A!$CF$3:$CF$1499)</f>
        <v>0</v>
      </c>
      <c r="AU37" s="21">
        <f>SUMIF(F_IV_1A!$AY:$AY,$D37,F_IV_1A!$CG:$CG)</f>
        <v>0</v>
      </c>
      <c r="AV37" s="21">
        <f>SUMIF(F_IV_1A!$AY:$AY,$D37,F_IV_1A!$CG:$CG)</f>
        <v>0</v>
      </c>
    </row>
    <row r="38" spans="1:48" hidden="1" x14ac:dyDescent="0.25">
      <c r="A38" s="124">
        <v>391</v>
      </c>
      <c r="B38" s="188" t="s">
        <v>331</v>
      </c>
      <c r="C38" s="188" t="s">
        <v>332</v>
      </c>
      <c r="D38" s="188">
        <v>1882</v>
      </c>
      <c r="E38" s="188" t="s">
        <v>230</v>
      </c>
      <c r="F38" s="188" t="s">
        <v>333</v>
      </c>
      <c r="G38" s="35" t="str">
        <f t="shared" si="8"/>
        <v>Nincs rögzítve!</v>
      </c>
      <c r="I38" s="128">
        <f t="shared" si="9"/>
        <v>0</v>
      </c>
      <c r="J38" s="129">
        <f>SUMIF(F_IV_1A!$F:$F,$C38,F_IV_1A!$N:$N)</f>
        <v>0</v>
      </c>
      <c r="K38" s="129">
        <f>SUMIF(F_IV_1A!$F:$F,$C38,F_IV_1A!$O:$O)</f>
        <v>0</v>
      </c>
      <c r="L38" s="129">
        <f>SUMIF(F_IV_1A!$F:$F,$C38,F_IV_1A!$P:$P)</f>
        <v>0</v>
      </c>
      <c r="N38" s="129">
        <f>SUMIF(F_IV_1A!$F:$F,$C38,F_IV_1A!R:R)</f>
        <v>0</v>
      </c>
      <c r="O38" s="129">
        <f>SUMIF(F_IV_1A!$F:$F,$C38,F_IV_1A!S:S)</f>
        <v>0</v>
      </c>
      <c r="P38" s="129">
        <f>SUMIF(F_IV_1A!$F:$F,$C38,F_IV_1A!T:T)</f>
        <v>0</v>
      </c>
      <c r="Q38" s="129">
        <f>SUMIF(F_IV_1A!$F:$F,$C38,F_IV_1A!U:U)</f>
        <v>0</v>
      </c>
      <c r="R38" s="129">
        <f>SUMIF(F_IV_1A!$F:$F,$C38,F_IV_1A!V:V)</f>
        <v>0</v>
      </c>
      <c r="S38" s="129">
        <f>SUMIF(F_IV_1A!$F:$F,$C38,F_IV_1A!W:W)</f>
        <v>0</v>
      </c>
      <c r="T38" s="129">
        <f>SUMIF(F_IV_1A!$F:$F,$C38,F_IV_1A!X:X)</f>
        <v>0</v>
      </c>
      <c r="U38" s="129">
        <f>SUMIF(F_IV_1A!$F:$F,$C38,F_IV_1A!Y:Y)</f>
        <v>0</v>
      </c>
      <c r="V38" s="129">
        <f>SUMIF(F_IV_1A!$F:$F,$C38,F_IV_1A!Z:Z)</f>
        <v>0</v>
      </c>
      <c r="W38" s="129">
        <f>SUMIF(F_IV_1A!$F:$F,$C38,F_IV_1A!AA:AA)</f>
        <v>0</v>
      </c>
      <c r="X38" s="136">
        <f>SUMIF(F_IV_1A!$F:$F,$C38,F_IV_1A!AB:AB)</f>
        <v>0</v>
      </c>
      <c r="Y38" s="36">
        <f t="shared" si="10"/>
        <v>0</v>
      </c>
      <c r="AA38" s="143">
        <f>SUMIF(F_IV_1A!$F:$F,$C38,F_IV_1A!AF:AF)</f>
        <v>0</v>
      </c>
      <c r="AB38" s="143">
        <f>SUMIF(F_IV_1A!$F:$F,$C38,F_IV_1A!AG:AG)</f>
        <v>0</v>
      </c>
      <c r="AC38" s="143">
        <f>SUMIF(F_IV_1A!$F:$F,$C38,F_IV_1A!AH:AH)</f>
        <v>0</v>
      </c>
      <c r="AD38" s="143">
        <f>SUMIF(F_IV_1A!$F:$F,$C38,F_IV_1A!AI:AI)</f>
        <v>0</v>
      </c>
      <c r="AE38" s="143">
        <f>SUMIF(F_IV_1A!$F:$F,$C38,F_IV_1A!AJ:AJ)</f>
        <v>0</v>
      </c>
      <c r="AF38" s="143">
        <f>SUMIF(F_IV_1A!$F:$F,$C38,F_IV_1A!AK:AK)</f>
        <v>0</v>
      </c>
      <c r="AG38" s="143">
        <f>SUMIF(F_IV_1A!$F:$F,$C38,F_IV_1A!AL:AL)</f>
        <v>0</v>
      </c>
      <c r="AH38" s="143">
        <f>SUMIF(F_IV_1A!$F:$F,$C38,F_IV_1A!AM:AM)</f>
        <v>0</v>
      </c>
      <c r="AI38" s="143">
        <f>SUMIF(F_IV_1A!$F:$F,$C38,F_IV_1A!AN:AN)</f>
        <v>0</v>
      </c>
      <c r="AJ38" s="143">
        <f>SUMIF(F_IV_1A!$F:$F,$C38,F_IV_1A!AO:AO)</f>
        <v>0</v>
      </c>
      <c r="AK38" s="143">
        <f>SUMIF(F_IV_1A!$F:$F,$C38,F_IV_1A!AP:AP)</f>
        <v>0</v>
      </c>
      <c r="AL38" s="36">
        <f t="shared" si="11"/>
        <v>0</v>
      </c>
      <c r="AR38" s="21" t="e">
        <f>INDEX(F_IV_1A!$G:$G,MATCH($C38,F_IV_1A!$F:$F,0))</f>
        <v>#N/A</v>
      </c>
      <c r="AS38" s="21">
        <f>COUNTIF(F_IV_1A!$AY$3:$AY$1499,$D38)</f>
        <v>0</v>
      </c>
      <c r="AT38" s="21">
        <f>SUMIF(F_IV_1A!$AY$3:$AY$1499,$D38,F_IV_1A!$CF$3:$CF$1499)</f>
        <v>0</v>
      </c>
      <c r="AU38" s="21">
        <f>SUMIF(F_IV_1A!$AY:$AY,$D38,F_IV_1A!$CG:$CG)</f>
        <v>0</v>
      </c>
      <c r="AV38" s="21">
        <f>SUMIF(F_IV_1A!$AY:$AY,$D38,F_IV_1A!$CG:$CG)</f>
        <v>0</v>
      </c>
    </row>
    <row r="39" spans="1:48" hidden="1" x14ac:dyDescent="0.25">
      <c r="A39" s="124">
        <v>392</v>
      </c>
      <c r="B39" s="188" t="s">
        <v>334</v>
      </c>
      <c r="C39" s="188" t="s">
        <v>335</v>
      </c>
      <c r="D39" s="188">
        <v>1883</v>
      </c>
      <c r="E39" s="188" t="s">
        <v>230</v>
      </c>
      <c r="F39" s="188" t="s">
        <v>336</v>
      </c>
      <c r="G39" s="35" t="str">
        <f t="shared" si="8"/>
        <v>Nincs rögzítve!</v>
      </c>
      <c r="I39" s="128">
        <f t="shared" si="9"/>
        <v>0</v>
      </c>
      <c r="J39" s="129">
        <f>SUMIF(F_IV_1A!$F:$F,$C39,F_IV_1A!$N:$N)</f>
        <v>0</v>
      </c>
      <c r="K39" s="129">
        <f>SUMIF(F_IV_1A!$F:$F,$C39,F_IV_1A!$O:$O)</f>
        <v>0</v>
      </c>
      <c r="L39" s="129">
        <f>SUMIF(F_IV_1A!$F:$F,$C39,F_IV_1A!$P:$P)</f>
        <v>0</v>
      </c>
      <c r="N39" s="129">
        <f>SUMIF(F_IV_1A!$F:$F,$C39,F_IV_1A!R:R)</f>
        <v>0</v>
      </c>
      <c r="O39" s="129">
        <f>SUMIF(F_IV_1A!$F:$F,$C39,F_IV_1A!S:S)</f>
        <v>0</v>
      </c>
      <c r="P39" s="129">
        <f>SUMIF(F_IV_1A!$F:$F,$C39,F_IV_1A!T:T)</f>
        <v>0</v>
      </c>
      <c r="Q39" s="129">
        <f>SUMIF(F_IV_1A!$F:$F,$C39,F_IV_1A!U:U)</f>
        <v>0</v>
      </c>
      <c r="R39" s="129">
        <f>SUMIF(F_IV_1A!$F:$F,$C39,F_IV_1A!V:V)</f>
        <v>0</v>
      </c>
      <c r="S39" s="129">
        <f>SUMIF(F_IV_1A!$F:$F,$C39,F_IV_1A!W:W)</f>
        <v>0</v>
      </c>
      <c r="T39" s="129">
        <f>SUMIF(F_IV_1A!$F:$F,$C39,F_IV_1A!X:X)</f>
        <v>0</v>
      </c>
      <c r="U39" s="129">
        <f>SUMIF(F_IV_1A!$F:$F,$C39,F_IV_1A!Y:Y)</f>
        <v>0</v>
      </c>
      <c r="V39" s="129">
        <f>SUMIF(F_IV_1A!$F:$F,$C39,F_IV_1A!Z:Z)</f>
        <v>0</v>
      </c>
      <c r="W39" s="129">
        <f>SUMIF(F_IV_1A!$F:$F,$C39,F_IV_1A!AA:AA)</f>
        <v>0</v>
      </c>
      <c r="X39" s="136">
        <f>SUMIF(F_IV_1A!$F:$F,$C39,F_IV_1A!AB:AB)</f>
        <v>0</v>
      </c>
      <c r="Y39" s="36">
        <f t="shared" si="10"/>
        <v>0</v>
      </c>
      <c r="AA39" s="143">
        <f>SUMIF(F_IV_1A!$F:$F,$C39,F_IV_1A!AF:AF)</f>
        <v>0</v>
      </c>
      <c r="AB39" s="143">
        <f>SUMIF(F_IV_1A!$F:$F,$C39,F_IV_1A!AG:AG)</f>
        <v>0</v>
      </c>
      <c r="AC39" s="143">
        <f>SUMIF(F_IV_1A!$F:$F,$C39,F_IV_1A!AH:AH)</f>
        <v>0</v>
      </c>
      <c r="AD39" s="143">
        <f>SUMIF(F_IV_1A!$F:$F,$C39,F_IV_1A!AI:AI)</f>
        <v>0</v>
      </c>
      <c r="AE39" s="143">
        <f>SUMIF(F_IV_1A!$F:$F,$C39,F_IV_1A!AJ:AJ)</f>
        <v>0</v>
      </c>
      <c r="AF39" s="143">
        <f>SUMIF(F_IV_1A!$F:$F,$C39,F_IV_1A!AK:AK)</f>
        <v>0</v>
      </c>
      <c r="AG39" s="143">
        <f>SUMIF(F_IV_1A!$F:$F,$C39,F_IV_1A!AL:AL)</f>
        <v>0</v>
      </c>
      <c r="AH39" s="143">
        <f>SUMIF(F_IV_1A!$F:$F,$C39,F_IV_1A!AM:AM)</f>
        <v>0</v>
      </c>
      <c r="AI39" s="143">
        <f>SUMIF(F_IV_1A!$F:$F,$C39,F_IV_1A!AN:AN)</f>
        <v>0</v>
      </c>
      <c r="AJ39" s="143">
        <f>SUMIF(F_IV_1A!$F:$F,$C39,F_IV_1A!AO:AO)</f>
        <v>0</v>
      </c>
      <c r="AK39" s="143">
        <f>SUMIF(F_IV_1A!$F:$F,$C39,F_IV_1A!AP:AP)</f>
        <v>0</v>
      </c>
      <c r="AL39" s="36">
        <f t="shared" si="11"/>
        <v>0</v>
      </c>
      <c r="AR39" s="21" t="e">
        <f>INDEX(F_IV_1A!$G:$G,MATCH($C39,F_IV_1A!$F:$F,0))</f>
        <v>#N/A</v>
      </c>
      <c r="AS39" s="21">
        <f>COUNTIF(F_IV_1A!$AY$3:$AY$1499,$D39)</f>
        <v>0</v>
      </c>
      <c r="AT39" s="21">
        <f>SUMIF(F_IV_1A!$AY$3:$AY$1499,$D39,F_IV_1A!$CF$3:$CF$1499)</f>
        <v>0</v>
      </c>
      <c r="AU39" s="21">
        <f>SUMIF(F_IV_1A!$AY:$AY,$D39,F_IV_1A!$CG:$CG)</f>
        <v>0</v>
      </c>
      <c r="AV39" s="21">
        <f>SUMIF(F_IV_1A!$AY:$AY,$D39,F_IV_1A!$CG:$CG)</f>
        <v>0</v>
      </c>
    </row>
    <row r="40" spans="1:48" hidden="1" x14ac:dyDescent="0.25">
      <c r="A40" s="124">
        <v>393</v>
      </c>
      <c r="B40" s="188" t="s">
        <v>337</v>
      </c>
      <c r="C40" s="188" t="s">
        <v>338</v>
      </c>
      <c r="D40" s="188">
        <v>1884</v>
      </c>
      <c r="E40" s="188" t="s">
        <v>230</v>
      </c>
      <c r="F40" s="188" t="s">
        <v>339</v>
      </c>
      <c r="G40" s="35" t="str">
        <f t="shared" si="8"/>
        <v>Nincs rögzítve!</v>
      </c>
      <c r="I40" s="128">
        <f t="shared" si="9"/>
        <v>0</v>
      </c>
      <c r="J40" s="129">
        <f>SUMIF(F_IV_1A!$F:$F,$C40,F_IV_1A!$N:$N)</f>
        <v>0</v>
      </c>
      <c r="K40" s="129">
        <f>SUMIF(F_IV_1A!$F:$F,$C40,F_IV_1A!$O:$O)</f>
        <v>0</v>
      </c>
      <c r="L40" s="129">
        <f>SUMIF(F_IV_1A!$F:$F,$C40,F_IV_1A!$P:$P)</f>
        <v>0</v>
      </c>
      <c r="N40" s="129">
        <f>SUMIF(F_IV_1A!$F:$F,$C40,F_IV_1A!R:R)</f>
        <v>0</v>
      </c>
      <c r="O40" s="129">
        <f>SUMIF(F_IV_1A!$F:$F,$C40,F_IV_1A!S:S)</f>
        <v>0</v>
      </c>
      <c r="P40" s="129">
        <f>SUMIF(F_IV_1A!$F:$F,$C40,F_IV_1A!T:T)</f>
        <v>0</v>
      </c>
      <c r="Q40" s="129">
        <f>SUMIF(F_IV_1A!$F:$F,$C40,F_IV_1A!U:U)</f>
        <v>0</v>
      </c>
      <c r="R40" s="129">
        <f>SUMIF(F_IV_1A!$F:$F,$C40,F_IV_1A!V:V)</f>
        <v>0</v>
      </c>
      <c r="S40" s="129">
        <f>SUMIF(F_IV_1A!$F:$F,$C40,F_IV_1A!W:W)</f>
        <v>0</v>
      </c>
      <c r="T40" s="129">
        <f>SUMIF(F_IV_1A!$F:$F,$C40,F_IV_1A!X:X)</f>
        <v>0</v>
      </c>
      <c r="U40" s="129">
        <f>SUMIF(F_IV_1A!$F:$F,$C40,F_IV_1A!Y:Y)</f>
        <v>0</v>
      </c>
      <c r="V40" s="129">
        <f>SUMIF(F_IV_1A!$F:$F,$C40,F_IV_1A!Z:Z)</f>
        <v>0</v>
      </c>
      <c r="W40" s="129">
        <f>SUMIF(F_IV_1A!$F:$F,$C40,F_IV_1A!AA:AA)</f>
        <v>0</v>
      </c>
      <c r="X40" s="136">
        <f>SUMIF(F_IV_1A!$F:$F,$C40,F_IV_1A!AB:AB)</f>
        <v>0</v>
      </c>
      <c r="Y40" s="36">
        <f t="shared" si="10"/>
        <v>0</v>
      </c>
      <c r="AA40" s="143">
        <f>SUMIF(F_IV_1A!$F:$F,$C40,F_IV_1A!AF:AF)</f>
        <v>0</v>
      </c>
      <c r="AB40" s="143">
        <f>SUMIF(F_IV_1A!$F:$F,$C40,F_IV_1A!AG:AG)</f>
        <v>0</v>
      </c>
      <c r="AC40" s="143">
        <f>SUMIF(F_IV_1A!$F:$F,$C40,F_IV_1A!AH:AH)</f>
        <v>0</v>
      </c>
      <c r="AD40" s="143">
        <f>SUMIF(F_IV_1A!$F:$F,$C40,F_IV_1A!AI:AI)</f>
        <v>0</v>
      </c>
      <c r="AE40" s="143">
        <f>SUMIF(F_IV_1A!$F:$F,$C40,F_IV_1A!AJ:AJ)</f>
        <v>0</v>
      </c>
      <c r="AF40" s="143">
        <f>SUMIF(F_IV_1A!$F:$F,$C40,F_IV_1A!AK:AK)</f>
        <v>0</v>
      </c>
      <c r="AG40" s="143">
        <f>SUMIF(F_IV_1A!$F:$F,$C40,F_IV_1A!AL:AL)</f>
        <v>0</v>
      </c>
      <c r="AH40" s="143">
        <f>SUMIF(F_IV_1A!$F:$F,$C40,F_IV_1A!AM:AM)</f>
        <v>0</v>
      </c>
      <c r="AI40" s="143">
        <f>SUMIF(F_IV_1A!$F:$F,$C40,F_IV_1A!AN:AN)</f>
        <v>0</v>
      </c>
      <c r="AJ40" s="143">
        <f>SUMIF(F_IV_1A!$F:$F,$C40,F_IV_1A!AO:AO)</f>
        <v>0</v>
      </c>
      <c r="AK40" s="143">
        <f>SUMIF(F_IV_1A!$F:$F,$C40,F_IV_1A!AP:AP)</f>
        <v>0</v>
      </c>
      <c r="AL40" s="36">
        <f t="shared" si="11"/>
        <v>0</v>
      </c>
      <c r="AR40" s="21" t="e">
        <f>INDEX(F_IV_1A!$G:$G,MATCH($C40,F_IV_1A!$F:$F,0))</f>
        <v>#N/A</v>
      </c>
      <c r="AS40" s="21">
        <f>COUNTIF(F_IV_1A!$AY$3:$AY$1499,$D40)</f>
        <v>0</v>
      </c>
      <c r="AT40" s="21">
        <f>SUMIF(F_IV_1A!$AY$3:$AY$1499,$D40,F_IV_1A!$CF$3:$CF$1499)</f>
        <v>0</v>
      </c>
      <c r="AU40" s="21">
        <f>SUMIF(F_IV_1A!$AY:$AY,$D40,F_IV_1A!$CG:$CG)</f>
        <v>0</v>
      </c>
      <c r="AV40" s="21">
        <f>SUMIF(F_IV_1A!$AY:$AY,$D40,F_IV_1A!$CG:$CG)</f>
        <v>0</v>
      </c>
    </row>
    <row r="41" spans="1:48" hidden="1" x14ac:dyDescent="0.25">
      <c r="A41" s="124">
        <v>394</v>
      </c>
      <c r="B41" s="188" t="s">
        <v>340</v>
      </c>
      <c r="C41" s="188" t="s">
        <v>341</v>
      </c>
      <c r="D41" s="188">
        <v>1885</v>
      </c>
      <c r="E41" s="188" t="s">
        <v>230</v>
      </c>
      <c r="F41" s="188" t="s">
        <v>342</v>
      </c>
      <c r="G41" s="35" t="str">
        <f t="shared" si="8"/>
        <v>Nincs rögzítve!</v>
      </c>
      <c r="I41" s="128">
        <f t="shared" si="9"/>
        <v>0</v>
      </c>
      <c r="J41" s="129">
        <f>SUMIF(F_IV_1A!$F:$F,$C41,F_IV_1A!$N:$N)</f>
        <v>0</v>
      </c>
      <c r="K41" s="129">
        <f>SUMIF(F_IV_1A!$F:$F,$C41,F_IV_1A!$O:$O)</f>
        <v>0</v>
      </c>
      <c r="L41" s="129">
        <f>SUMIF(F_IV_1A!$F:$F,$C41,F_IV_1A!$P:$P)</f>
        <v>0</v>
      </c>
      <c r="N41" s="129">
        <f>SUMIF(F_IV_1A!$F:$F,$C41,F_IV_1A!R:R)</f>
        <v>0</v>
      </c>
      <c r="O41" s="129">
        <f>SUMIF(F_IV_1A!$F:$F,$C41,F_IV_1A!S:S)</f>
        <v>0</v>
      </c>
      <c r="P41" s="129">
        <f>SUMIF(F_IV_1A!$F:$F,$C41,F_IV_1A!T:T)</f>
        <v>0</v>
      </c>
      <c r="Q41" s="129">
        <f>SUMIF(F_IV_1A!$F:$F,$C41,F_IV_1A!U:U)</f>
        <v>0</v>
      </c>
      <c r="R41" s="129">
        <f>SUMIF(F_IV_1A!$F:$F,$C41,F_IV_1A!V:V)</f>
        <v>0</v>
      </c>
      <c r="S41" s="129">
        <f>SUMIF(F_IV_1A!$F:$F,$C41,F_IV_1A!W:W)</f>
        <v>0</v>
      </c>
      <c r="T41" s="129">
        <f>SUMIF(F_IV_1A!$F:$F,$C41,F_IV_1A!X:X)</f>
        <v>0</v>
      </c>
      <c r="U41" s="129">
        <f>SUMIF(F_IV_1A!$F:$F,$C41,F_IV_1A!Y:Y)</f>
        <v>0</v>
      </c>
      <c r="V41" s="129">
        <f>SUMIF(F_IV_1A!$F:$F,$C41,F_IV_1A!Z:Z)</f>
        <v>0</v>
      </c>
      <c r="W41" s="129">
        <f>SUMIF(F_IV_1A!$F:$F,$C41,F_IV_1A!AA:AA)</f>
        <v>0</v>
      </c>
      <c r="X41" s="136">
        <f>SUMIF(F_IV_1A!$F:$F,$C41,F_IV_1A!AB:AB)</f>
        <v>0</v>
      </c>
      <c r="Y41" s="36">
        <f t="shared" si="10"/>
        <v>0</v>
      </c>
      <c r="AA41" s="143">
        <f>SUMIF(F_IV_1A!$F:$F,$C41,F_IV_1A!AF:AF)</f>
        <v>0</v>
      </c>
      <c r="AB41" s="143">
        <f>SUMIF(F_IV_1A!$F:$F,$C41,F_IV_1A!AG:AG)</f>
        <v>0</v>
      </c>
      <c r="AC41" s="143">
        <f>SUMIF(F_IV_1A!$F:$F,$C41,F_IV_1A!AH:AH)</f>
        <v>0</v>
      </c>
      <c r="AD41" s="143">
        <f>SUMIF(F_IV_1A!$F:$F,$C41,F_IV_1A!AI:AI)</f>
        <v>0</v>
      </c>
      <c r="AE41" s="143">
        <f>SUMIF(F_IV_1A!$F:$F,$C41,F_IV_1A!AJ:AJ)</f>
        <v>0</v>
      </c>
      <c r="AF41" s="143">
        <f>SUMIF(F_IV_1A!$F:$F,$C41,F_IV_1A!AK:AK)</f>
        <v>0</v>
      </c>
      <c r="AG41" s="143">
        <f>SUMIF(F_IV_1A!$F:$F,$C41,F_IV_1A!AL:AL)</f>
        <v>0</v>
      </c>
      <c r="AH41" s="143">
        <f>SUMIF(F_IV_1A!$F:$F,$C41,F_IV_1A!AM:AM)</f>
        <v>0</v>
      </c>
      <c r="AI41" s="143">
        <f>SUMIF(F_IV_1A!$F:$F,$C41,F_IV_1A!AN:AN)</f>
        <v>0</v>
      </c>
      <c r="AJ41" s="143">
        <f>SUMIF(F_IV_1A!$F:$F,$C41,F_IV_1A!AO:AO)</f>
        <v>0</v>
      </c>
      <c r="AK41" s="143">
        <f>SUMIF(F_IV_1A!$F:$F,$C41,F_IV_1A!AP:AP)</f>
        <v>0</v>
      </c>
      <c r="AL41" s="36">
        <f t="shared" si="11"/>
        <v>0</v>
      </c>
      <c r="AR41" s="21" t="e">
        <f>INDEX(F_IV_1A!$G:$G,MATCH($C41,F_IV_1A!$F:$F,0))</f>
        <v>#N/A</v>
      </c>
      <c r="AS41" s="21">
        <f>COUNTIF(F_IV_1A!$AY$3:$AY$1499,$D41)</f>
        <v>0</v>
      </c>
      <c r="AT41" s="21">
        <f>SUMIF(F_IV_1A!$AY$3:$AY$1499,$D41,F_IV_1A!$CF$3:$CF$1499)</f>
        <v>0</v>
      </c>
      <c r="AU41" s="21">
        <f>SUMIF(F_IV_1A!$AY:$AY,$D41,F_IV_1A!$CG:$CG)</f>
        <v>0</v>
      </c>
      <c r="AV41" s="21">
        <f>SUMIF(F_IV_1A!$AY:$AY,$D41,F_IV_1A!$CG:$CG)</f>
        <v>0</v>
      </c>
    </row>
    <row r="42" spans="1:48" hidden="1" x14ac:dyDescent="0.25">
      <c r="A42" s="124">
        <v>396</v>
      </c>
      <c r="B42" s="188" t="s">
        <v>343</v>
      </c>
      <c r="C42" s="188" t="s">
        <v>344</v>
      </c>
      <c r="D42" s="188">
        <v>1887</v>
      </c>
      <c r="E42" s="188" t="s">
        <v>230</v>
      </c>
      <c r="F42" s="188" t="s">
        <v>345</v>
      </c>
      <c r="G42" s="35" t="str">
        <f t="shared" si="8"/>
        <v>Nincs rögzítve!</v>
      </c>
      <c r="I42" s="128">
        <f t="shared" si="9"/>
        <v>0</v>
      </c>
      <c r="J42" s="129">
        <f>SUMIF(F_IV_1A!$F:$F,$C42,F_IV_1A!$N:$N)</f>
        <v>0</v>
      </c>
      <c r="K42" s="129">
        <f>SUMIF(F_IV_1A!$F:$F,$C42,F_IV_1A!$O:$O)</f>
        <v>0</v>
      </c>
      <c r="L42" s="129">
        <f>SUMIF(F_IV_1A!$F:$F,$C42,F_IV_1A!$P:$P)</f>
        <v>0</v>
      </c>
      <c r="N42" s="129">
        <f>SUMIF(F_IV_1A!$F:$F,$C42,F_IV_1A!R:R)</f>
        <v>0</v>
      </c>
      <c r="O42" s="129">
        <f>SUMIF(F_IV_1A!$F:$F,$C42,F_IV_1A!S:S)</f>
        <v>0</v>
      </c>
      <c r="P42" s="129">
        <f>SUMIF(F_IV_1A!$F:$F,$C42,F_IV_1A!T:T)</f>
        <v>0</v>
      </c>
      <c r="Q42" s="129">
        <f>SUMIF(F_IV_1A!$F:$F,$C42,F_IV_1A!U:U)</f>
        <v>0</v>
      </c>
      <c r="R42" s="129">
        <f>SUMIF(F_IV_1A!$F:$F,$C42,F_IV_1A!V:V)</f>
        <v>0</v>
      </c>
      <c r="S42" s="129">
        <f>SUMIF(F_IV_1A!$F:$F,$C42,F_IV_1A!W:W)</f>
        <v>0</v>
      </c>
      <c r="T42" s="129">
        <f>SUMIF(F_IV_1A!$F:$F,$C42,F_IV_1A!X:X)</f>
        <v>0</v>
      </c>
      <c r="U42" s="129">
        <f>SUMIF(F_IV_1A!$F:$F,$C42,F_IV_1A!Y:Y)</f>
        <v>0</v>
      </c>
      <c r="V42" s="129">
        <f>SUMIF(F_IV_1A!$F:$F,$C42,F_IV_1A!Z:Z)</f>
        <v>0</v>
      </c>
      <c r="W42" s="129">
        <f>SUMIF(F_IV_1A!$F:$F,$C42,F_IV_1A!AA:AA)</f>
        <v>0</v>
      </c>
      <c r="X42" s="136">
        <f>SUMIF(F_IV_1A!$F:$F,$C42,F_IV_1A!AB:AB)</f>
        <v>0</v>
      </c>
      <c r="Y42" s="36">
        <f t="shared" si="10"/>
        <v>0</v>
      </c>
      <c r="AA42" s="143">
        <f>SUMIF(F_IV_1A!$F:$F,$C42,F_IV_1A!AF:AF)</f>
        <v>0</v>
      </c>
      <c r="AB42" s="143">
        <f>SUMIF(F_IV_1A!$F:$F,$C42,F_IV_1A!AG:AG)</f>
        <v>0</v>
      </c>
      <c r="AC42" s="143">
        <f>SUMIF(F_IV_1A!$F:$F,$C42,F_IV_1A!AH:AH)</f>
        <v>0</v>
      </c>
      <c r="AD42" s="143">
        <f>SUMIF(F_IV_1A!$F:$F,$C42,F_IV_1A!AI:AI)</f>
        <v>0</v>
      </c>
      <c r="AE42" s="143">
        <f>SUMIF(F_IV_1A!$F:$F,$C42,F_IV_1A!AJ:AJ)</f>
        <v>0</v>
      </c>
      <c r="AF42" s="143">
        <f>SUMIF(F_IV_1A!$F:$F,$C42,F_IV_1A!AK:AK)</f>
        <v>0</v>
      </c>
      <c r="AG42" s="143">
        <f>SUMIF(F_IV_1A!$F:$F,$C42,F_IV_1A!AL:AL)</f>
        <v>0</v>
      </c>
      <c r="AH42" s="143">
        <f>SUMIF(F_IV_1A!$F:$F,$C42,F_IV_1A!AM:AM)</f>
        <v>0</v>
      </c>
      <c r="AI42" s="143">
        <f>SUMIF(F_IV_1A!$F:$F,$C42,F_IV_1A!AN:AN)</f>
        <v>0</v>
      </c>
      <c r="AJ42" s="143">
        <f>SUMIF(F_IV_1A!$F:$F,$C42,F_IV_1A!AO:AO)</f>
        <v>0</v>
      </c>
      <c r="AK42" s="143">
        <f>SUMIF(F_IV_1A!$F:$F,$C42,F_IV_1A!AP:AP)</f>
        <v>0</v>
      </c>
      <c r="AL42" s="36">
        <f t="shared" si="11"/>
        <v>0</v>
      </c>
      <c r="AR42" s="21" t="e">
        <f>INDEX(F_IV_1A!$G:$G,MATCH($C42,F_IV_1A!$F:$F,0))</f>
        <v>#N/A</v>
      </c>
      <c r="AS42" s="21">
        <f>COUNTIF(F_IV_1A!$AY$3:$AY$1499,$D42)</f>
        <v>0</v>
      </c>
      <c r="AT42" s="21">
        <f>SUMIF(F_IV_1A!$AY$3:$AY$1499,$D42,F_IV_1A!$CF$3:$CF$1499)</f>
        <v>0</v>
      </c>
      <c r="AU42" s="21">
        <f>SUMIF(F_IV_1A!$AY:$AY,$D42,F_IV_1A!$CG:$CG)</f>
        <v>0</v>
      </c>
      <c r="AV42" s="21">
        <f>SUMIF(F_IV_1A!$AY:$AY,$D42,F_IV_1A!$CG:$CG)</f>
        <v>0</v>
      </c>
    </row>
    <row r="43" spans="1:48" hidden="1" x14ac:dyDescent="0.25">
      <c r="A43" s="124">
        <v>397</v>
      </c>
      <c r="B43" s="188" t="s">
        <v>346</v>
      </c>
      <c r="C43" s="188" t="s">
        <v>347</v>
      </c>
      <c r="D43" s="188">
        <v>1888</v>
      </c>
      <c r="E43" s="188" t="s">
        <v>230</v>
      </c>
      <c r="F43" s="188" t="s">
        <v>348</v>
      </c>
      <c r="G43" s="35" t="str">
        <f t="shared" si="8"/>
        <v>Nincs rögzítve!</v>
      </c>
      <c r="I43" s="128">
        <f t="shared" si="9"/>
        <v>0</v>
      </c>
      <c r="J43" s="129">
        <f>SUMIF(F_IV_1A!$F:$F,$C43,F_IV_1A!$N:$N)</f>
        <v>0</v>
      </c>
      <c r="K43" s="129">
        <f>SUMIF(F_IV_1A!$F:$F,$C43,F_IV_1A!$O:$O)</f>
        <v>0</v>
      </c>
      <c r="L43" s="129">
        <f>SUMIF(F_IV_1A!$F:$F,$C43,F_IV_1A!$P:$P)</f>
        <v>0</v>
      </c>
      <c r="N43" s="129">
        <f>SUMIF(F_IV_1A!$F:$F,$C43,F_IV_1A!R:R)</f>
        <v>0</v>
      </c>
      <c r="O43" s="129">
        <f>SUMIF(F_IV_1A!$F:$F,$C43,F_IV_1A!S:S)</f>
        <v>0</v>
      </c>
      <c r="P43" s="129">
        <f>SUMIF(F_IV_1A!$F:$F,$C43,F_IV_1A!T:T)</f>
        <v>0</v>
      </c>
      <c r="Q43" s="129">
        <f>SUMIF(F_IV_1A!$F:$F,$C43,F_IV_1A!U:U)</f>
        <v>0</v>
      </c>
      <c r="R43" s="129">
        <f>SUMIF(F_IV_1A!$F:$F,$C43,F_IV_1A!V:V)</f>
        <v>0</v>
      </c>
      <c r="S43" s="129">
        <f>SUMIF(F_IV_1A!$F:$F,$C43,F_IV_1A!W:W)</f>
        <v>0</v>
      </c>
      <c r="T43" s="129">
        <f>SUMIF(F_IV_1A!$F:$F,$C43,F_IV_1A!X:X)</f>
        <v>0</v>
      </c>
      <c r="U43" s="129">
        <f>SUMIF(F_IV_1A!$F:$F,$C43,F_IV_1A!Y:Y)</f>
        <v>0</v>
      </c>
      <c r="V43" s="129">
        <f>SUMIF(F_IV_1A!$F:$F,$C43,F_IV_1A!Z:Z)</f>
        <v>0</v>
      </c>
      <c r="W43" s="129">
        <f>SUMIF(F_IV_1A!$F:$F,$C43,F_IV_1A!AA:AA)</f>
        <v>0</v>
      </c>
      <c r="X43" s="136">
        <f>SUMIF(F_IV_1A!$F:$F,$C43,F_IV_1A!AB:AB)</f>
        <v>0</v>
      </c>
      <c r="Y43" s="36">
        <f t="shared" si="10"/>
        <v>0</v>
      </c>
      <c r="AA43" s="143">
        <f>SUMIF(F_IV_1A!$F:$F,$C43,F_IV_1A!AF:AF)</f>
        <v>0</v>
      </c>
      <c r="AB43" s="143">
        <f>SUMIF(F_IV_1A!$F:$F,$C43,F_IV_1A!AG:AG)</f>
        <v>0</v>
      </c>
      <c r="AC43" s="143">
        <f>SUMIF(F_IV_1A!$F:$F,$C43,F_IV_1A!AH:AH)</f>
        <v>0</v>
      </c>
      <c r="AD43" s="143">
        <f>SUMIF(F_IV_1A!$F:$F,$C43,F_IV_1A!AI:AI)</f>
        <v>0</v>
      </c>
      <c r="AE43" s="143">
        <f>SUMIF(F_IV_1A!$F:$F,$C43,F_IV_1A!AJ:AJ)</f>
        <v>0</v>
      </c>
      <c r="AF43" s="143">
        <f>SUMIF(F_IV_1A!$F:$F,$C43,F_IV_1A!AK:AK)</f>
        <v>0</v>
      </c>
      <c r="AG43" s="143">
        <f>SUMIF(F_IV_1A!$F:$F,$C43,F_IV_1A!AL:AL)</f>
        <v>0</v>
      </c>
      <c r="AH43" s="143">
        <f>SUMIF(F_IV_1A!$F:$F,$C43,F_IV_1A!AM:AM)</f>
        <v>0</v>
      </c>
      <c r="AI43" s="143">
        <f>SUMIF(F_IV_1A!$F:$F,$C43,F_IV_1A!AN:AN)</f>
        <v>0</v>
      </c>
      <c r="AJ43" s="143">
        <f>SUMIF(F_IV_1A!$F:$F,$C43,F_IV_1A!AO:AO)</f>
        <v>0</v>
      </c>
      <c r="AK43" s="143">
        <f>SUMIF(F_IV_1A!$F:$F,$C43,F_IV_1A!AP:AP)</f>
        <v>0</v>
      </c>
      <c r="AL43" s="36">
        <f t="shared" si="11"/>
        <v>0</v>
      </c>
      <c r="AR43" s="21" t="e">
        <f>INDEX(F_IV_1A!$G:$G,MATCH($C43,F_IV_1A!$F:$F,0))</f>
        <v>#N/A</v>
      </c>
      <c r="AS43" s="21">
        <f>COUNTIF(F_IV_1A!$AY$3:$AY$1499,$D43)</f>
        <v>0</v>
      </c>
      <c r="AT43" s="21">
        <f>SUMIF(F_IV_1A!$AY$3:$AY$1499,$D43,F_IV_1A!$CF$3:$CF$1499)</f>
        <v>0</v>
      </c>
      <c r="AU43" s="21">
        <f>SUMIF(F_IV_1A!$AY:$AY,$D43,F_IV_1A!$CG:$CG)</f>
        <v>0</v>
      </c>
      <c r="AV43" s="21">
        <f>SUMIF(F_IV_1A!$AY:$AY,$D43,F_IV_1A!$CG:$CG)</f>
        <v>0</v>
      </c>
    </row>
    <row r="44" spans="1:48" hidden="1" x14ac:dyDescent="0.25">
      <c r="A44" s="124">
        <v>398</v>
      </c>
      <c r="B44" s="188" t="s">
        <v>349</v>
      </c>
      <c r="C44" s="188" t="s">
        <v>350</v>
      </c>
      <c r="D44" s="188">
        <v>1889</v>
      </c>
      <c r="E44" s="188" t="s">
        <v>230</v>
      </c>
      <c r="F44" s="188" t="s">
        <v>351</v>
      </c>
      <c r="G44" s="35" t="str">
        <f t="shared" si="8"/>
        <v>Nincs rögzítve!</v>
      </c>
      <c r="I44" s="128">
        <f t="shared" si="9"/>
        <v>0</v>
      </c>
      <c r="J44" s="129">
        <f>SUMIF(F_IV_1A!$F:$F,$C44,F_IV_1A!$N:$N)</f>
        <v>0</v>
      </c>
      <c r="K44" s="129">
        <f>SUMIF(F_IV_1A!$F:$F,$C44,F_IV_1A!$O:$O)</f>
        <v>0</v>
      </c>
      <c r="L44" s="129">
        <f>SUMIF(F_IV_1A!$F:$F,$C44,F_IV_1A!$P:$P)</f>
        <v>0</v>
      </c>
      <c r="N44" s="129">
        <f>SUMIF(F_IV_1A!$F:$F,$C44,F_IV_1A!R:R)</f>
        <v>0</v>
      </c>
      <c r="O44" s="129">
        <f>SUMIF(F_IV_1A!$F:$F,$C44,F_IV_1A!S:S)</f>
        <v>0</v>
      </c>
      <c r="P44" s="129">
        <f>SUMIF(F_IV_1A!$F:$F,$C44,F_IV_1A!T:T)</f>
        <v>0</v>
      </c>
      <c r="Q44" s="129">
        <f>SUMIF(F_IV_1A!$F:$F,$C44,F_IV_1A!U:U)</f>
        <v>0</v>
      </c>
      <c r="R44" s="129">
        <f>SUMIF(F_IV_1A!$F:$F,$C44,F_IV_1A!V:V)</f>
        <v>0</v>
      </c>
      <c r="S44" s="129">
        <f>SUMIF(F_IV_1A!$F:$F,$C44,F_IV_1A!W:W)</f>
        <v>0</v>
      </c>
      <c r="T44" s="129">
        <f>SUMIF(F_IV_1A!$F:$F,$C44,F_IV_1A!X:X)</f>
        <v>0</v>
      </c>
      <c r="U44" s="129">
        <f>SUMIF(F_IV_1A!$F:$F,$C44,F_IV_1A!Y:Y)</f>
        <v>0</v>
      </c>
      <c r="V44" s="129">
        <f>SUMIF(F_IV_1A!$F:$F,$C44,F_IV_1A!Z:Z)</f>
        <v>0</v>
      </c>
      <c r="W44" s="129">
        <f>SUMIF(F_IV_1A!$F:$F,$C44,F_IV_1A!AA:AA)</f>
        <v>0</v>
      </c>
      <c r="X44" s="136">
        <f>SUMIF(F_IV_1A!$F:$F,$C44,F_IV_1A!AB:AB)</f>
        <v>0</v>
      </c>
      <c r="Y44" s="36">
        <f t="shared" si="10"/>
        <v>0</v>
      </c>
      <c r="AA44" s="143">
        <f>SUMIF(F_IV_1A!$F:$F,$C44,F_IV_1A!AF:AF)</f>
        <v>0</v>
      </c>
      <c r="AB44" s="143">
        <f>SUMIF(F_IV_1A!$F:$F,$C44,F_IV_1A!AG:AG)</f>
        <v>0</v>
      </c>
      <c r="AC44" s="143">
        <f>SUMIF(F_IV_1A!$F:$F,$C44,F_IV_1A!AH:AH)</f>
        <v>0</v>
      </c>
      <c r="AD44" s="143">
        <f>SUMIF(F_IV_1A!$F:$F,$C44,F_IV_1A!AI:AI)</f>
        <v>0</v>
      </c>
      <c r="AE44" s="143">
        <f>SUMIF(F_IV_1A!$F:$F,$C44,F_IV_1A!AJ:AJ)</f>
        <v>0</v>
      </c>
      <c r="AF44" s="143">
        <f>SUMIF(F_IV_1A!$F:$F,$C44,F_IV_1A!AK:AK)</f>
        <v>0</v>
      </c>
      <c r="AG44" s="143">
        <f>SUMIF(F_IV_1A!$F:$F,$C44,F_IV_1A!AL:AL)</f>
        <v>0</v>
      </c>
      <c r="AH44" s="143">
        <f>SUMIF(F_IV_1A!$F:$F,$C44,F_IV_1A!AM:AM)</f>
        <v>0</v>
      </c>
      <c r="AI44" s="143">
        <f>SUMIF(F_IV_1A!$F:$F,$C44,F_IV_1A!AN:AN)</f>
        <v>0</v>
      </c>
      <c r="AJ44" s="143">
        <f>SUMIF(F_IV_1A!$F:$F,$C44,F_IV_1A!AO:AO)</f>
        <v>0</v>
      </c>
      <c r="AK44" s="143">
        <f>SUMIF(F_IV_1A!$F:$F,$C44,F_IV_1A!AP:AP)</f>
        <v>0</v>
      </c>
      <c r="AL44" s="36">
        <f t="shared" si="11"/>
        <v>0</v>
      </c>
      <c r="AR44" s="21" t="e">
        <f>INDEX(F_IV_1A!$G:$G,MATCH($C44,F_IV_1A!$F:$F,0))</f>
        <v>#N/A</v>
      </c>
      <c r="AS44" s="21">
        <f>COUNTIF(F_IV_1A!$AY$3:$AY$1499,$D44)</f>
        <v>0</v>
      </c>
      <c r="AT44" s="21">
        <f>SUMIF(F_IV_1A!$AY$3:$AY$1499,$D44,F_IV_1A!$CF$3:$CF$1499)</f>
        <v>0</v>
      </c>
      <c r="AU44" s="21">
        <f>SUMIF(F_IV_1A!$AY:$AY,$D44,F_IV_1A!$CG:$CG)</f>
        <v>0</v>
      </c>
      <c r="AV44" s="21">
        <f>SUMIF(F_IV_1A!$AY:$AY,$D44,F_IV_1A!$CG:$CG)</f>
        <v>0</v>
      </c>
    </row>
    <row r="45" spans="1:48" hidden="1" x14ac:dyDescent="0.25">
      <c r="A45" s="124">
        <v>399</v>
      </c>
      <c r="B45" s="188" t="s">
        <v>352</v>
      </c>
      <c r="C45" s="188" t="s">
        <v>353</v>
      </c>
      <c r="D45" s="188">
        <v>1890</v>
      </c>
      <c r="E45" s="188" t="s">
        <v>230</v>
      </c>
      <c r="F45" s="188" t="s">
        <v>354</v>
      </c>
      <c r="G45" s="35" t="str">
        <f t="shared" si="8"/>
        <v>Nincs rögzítve!</v>
      </c>
      <c r="I45" s="128">
        <f t="shared" si="9"/>
        <v>0</v>
      </c>
      <c r="J45" s="129">
        <f>SUMIF(F_IV_1A!$F:$F,$C45,F_IV_1A!$N:$N)</f>
        <v>0</v>
      </c>
      <c r="K45" s="129">
        <f>SUMIF(F_IV_1A!$F:$F,$C45,F_IV_1A!$O:$O)</f>
        <v>0</v>
      </c>
      <c r="L45" s="129">
        <f>SUMIF(F_IV_1A!$F:$F,$C45,F_IV_1A!$P:$P)</f>
        <v>0</v>
      </c>
      <c r="N45" s="129">
        <f>SUMIF(F_IV_1A!$F:$F,$C45,F_IV_1A!R:R)</f>
        <v>0</v>
      </c>
      <c r="O45" s="129">
        <f>SUMIF(F_IV_1A!$F:$F,$C45,F_IV_1A!S:S)</f>
        <v>0</v>
      </c>
      <c r="P45" s="129">
        <f>SUMIF(F_IV_1A!$F:$F,$C45,F_IV_1A!T:T)</f>
        <v>0</v>
      </c>
      <c r="Q45" s="129">
        <f>SUMIF(F_IV_1A!$F:$F,$C45,F_IV_1A!U:U)</f>
        <v>0</v>
      </c>
      <c r="R45" s="129">
        <f>SUMIF(F_IV_1A!$F:$F,$C45,F_IV_1A!V:V)</f>
        <v>0</v>
      </c>
      <c r="S45" s="129">
        <f>SUMIF(F_IV_1A!$F:$F,$C45,F_IV_1A!W:W)</f>
        <v>0</v>
      </c>
      <c r="T45" s="129">
        <f>SUMIF(F_IV_1A!$F:$F,$C45,F_IV_1A!X:X)</f>
        <v>0</v>
      </c>
      <c r="U45" s="129">
        <f>SUMIF(F_IV_1A!$F:$F,$C45,F_IV_1A!Y:Y)</f>
        <v>0</v>
      </c>
      <c r="V45" s="129">
        <f>SUMIF(F_IV_1A!$F:$F,$C45,F_IV_1A!Z:Z)</f>
        <v>0</v>
      </c>
      <c r="W45" s="129">
        <f>SUMIF(F_IV_1A!$F:$F,$C45,F_IV_1A!AA:AA)</f>
        <v>0</v>
      </c>
      <c r="X45" s="136">
        <f>SUMIF(F_IV_1A!$F:$F,$C45,F_IV_1A!AB:AB)</f>
        <v>0</v>
      </c>
      <c r="Y45" s="36">
        <f t="shared" si="10"/>
        <v>0</v>
      </c>
      <c r="AA45" s="143">
        <f>SUMIF(F_IV_1A!$F:$F,$C45,F_IV_1A!AF:AF)</f>
        <v>0</v>
      </c>
      <c r="AB45" s="143">
        <f>SUMIF(F_IV_1A!$F:$F,$C45,F_IV_1A!AG:AG)</f>
        <v>0</v>
      </c>
      <c r="AC45" s="143">
        <f>SUMIF(F_IV_1A!$F:$F,$C45,F_IV_1A!AH:AH)</f>
        <v>0</v>
      </c>
      <c r="AD45" s="143">
        <f>SUMIF(F_IV_1A!$F:$F,$C45,F_IV_1A!AI:AI)</f>
        <v>0</v>
      </c>
      <c r="AE45" s="143">
        <f>SUMIF(F_IV_1A!$F:$F,$C45,F_IV_1A!AJ:AJ)</f>
        <v>0</v>
      </c>
      <c r="AF45" s="143">
        <f>SUMIF(F_IV_1A!$F:$F,$C45,F_IV_1A!AK:AK)</f>
        <v>0</v>
      </c>
      <c r="AG45" s="143">
        <f>SUMIF(F_IV_1A!$F:$F,$C45,F_IV_1A!AL:AL)</f>
        <v>0</v>
      </c>
      <c r="AH45" s="143">
        <f>SUMIF(F_IV_1A!$F:$F,$C45,F_IV_1A!AM:AM)</f>
        <v>0</v>
      </c>
      <c r="AI45" s="143">
        <f>SUMIF(F_IV_1A!$F:$F,$C45,F_IV_1A!AN:AN)</f>
        <v>0</v>
      </c>
      <c r="AJ45" s="143">
        <f>SUMIF(F_IV_1A!$F:$F,$C45,F_IV_1A!AO:AO)</f>
        <v>0</v>
      </c>
      <c r="AK45" s="143">
        <f>SUMIF(F_IV_1A!$F:$F,$C45,F_IV_1A!AP:AP)</f>
        <v>0</v>
      </c>
      <c r="AL45" s="36">
        <f t="shared" si="11"/>
        <v>0</v>
      </c>
      <c r="AR45" s="21" t="e">
        <f>INDEX(F_IV_1A!$G:$G,MATCH($C45,F_IV_1A!$F:$F,0))</f>
        <v>#N/A</v>
      </c>
      <c r="AS45" s="21">
        <f>COUNTIF(F_IV_1A!$AY$3:$AY$1499,$D45)</f>
        <v>0</v>
      </c>
      <c r="AT45" s="21">
        <f>SUMIF(F_IV_1A!$AY$3:$AY$1499,$D45,F_IV_1A!$CF$3:$CF$1499)</f>
        <v>0</v>
      </c>
      <c r="AU45" s="21">
        <f>SUMIF(F_IV_1A!$AY:$AY,$D45,F_IV_1A!$CG:$CG)</f>
        <v>0</v>
      </c>
      <c r="AV45" s="21">
        <f>SUMIF(F_IV_1A!$AY:$AY,$D45,F_IV_1A!$CG:$CG)</f>
        <v>0</v>
      </c>
    </row>
    <row r="46" spans="1:48" hidden="1" x14ac:dyDescent="0.25">
      <c r="A46" s="124">
        <v>400</v>
      </c>
      <c r="B46" s="188" t="s">
        <v>355</v>
      </c>
      <c r="C46" s="188" t="s">
        <v>356</v>
      </c>
      <c r="D46" s="188">
        <v>1891</v>
      </c>
      <c r="E46" s="188" t="s">
        <v>230</v>
      </c>
      <c r="F46" s="188" t="s">
        <v>357</v>
      </c>
      <c r="G46" s="35" t="str">
        <f t="shared" si="8"/>
        <v>Nincs rögzítve!</v>
      </c>
      <c r="I46" s="128">
        <f t="shared" si="9"/>
        <v>0</v>
      </c>
      <c r="J46" s="129">
        <f>SUMIF(F_IV_1A!$F:$F,$C46,F_IV_1A!$N:$N)</f>
        <v>0</v>
      </c>
      <c r="K46" s="129">
        <f>SUMIF(F_IV_1A!$F:$F,$C46,F_IV_1A!$O:$O)</f>
        <v>0</v>
      </c>
      <c r="L46" s="129">
        <f>SUMIF(F_IV_1A!$F:$F,$C46,F_IV_1A!$P:$P)</f>
        <v>0</v>
      </c>
      <c r="N46" s="129">
        <f>SUMIF(F_IV_1A!$F:$F,$C46,F_IV_1A!R:R)</f>
        <v>0</v>
      </c>
      <c r="O46" s="129">
        <f>SUMIF(F_IV_1A!$F:$F,$C46,F_IV_1A!S:S)</f>
        <v>0</v>
      </c>
      <c r="P46" s="129">
        <f>SUMIF(F_IV_1A!$F:$F,$C46,F_IV_1A!T:T)</f>
        <v>0</v>
      </c>
      <c r="Q46" s="129">
        <f>SUMIF(F_IV_1A!$F:$F,$C46,F_IV_1A!U:U)</f>
        <v>0</v>
      </c>
      <c r="R46" s="129">
        <f>SUMIF(F_IV_1A!$F:$F,$C46,F_IV_1A!V:V)</f>
        <v>0</v>
      </c>
      <c r="S46" s="129">
        <f>SUMIF(F_IV_1A!$F:$F,$C46,F_IV_1A!W:W)</f>
        <v>0</v>
      </c>
      <c r="T46" s="129">
        <f>SUMIF(F_IV_1A!$F:$F,$C46,F_IV_1A!X:X)</f>
        <v>0</v>
      </c>
      <c r="U46" s="129">
        <f>SUMIF(F_IV_1A!$F:$F,$C46,F_IV_1A!Y:Y)</f>
        <v>0</v>
      </c>
      <c r="V46" s="129">
        <f>SUMIF(F_IV_1A!$F:$F,$C46,F_IV_1A!Z:Z)</f>
        <v>0</v>
      </c>
      <c r="W46" s="129">
        <f>SUMIF(F_IV_1A!$F:$F,$C46,F_IV_1A!AA:AA)</f>
        <v>0</v>
      </c>
      <c r="X46" s="136">
        <f>SUMIF(F_IV_1A!$F:$F,$C46,F_IV_1A!AB:AB)</f>
        <v>0</v>
      </c>
      <c r="Y46" s="36">
        <f t="shared" si="10"/>
        <v>0</v>
      </c>
      <c r="AA46" s="143">
        <f>SUMIF(F_IV_1A!$F:$F,$C46,F_IV_1A!AF:AF)</f>
        <v>0</v>
      </c>
      <c r="AB46" s="143">
        <f>SUMIF(F_IV_1A!$F:$F,$C46,F_IV_1A!AG:AG)</f>
        <v>0</v>
      </c>
      <c r="AC46" s="143">
        <f>SUMIF(F_IV_1A!$F:$F,$C46,F_IV_1A!AH:AH)</f>
        <v>0</v>
      </c>
      <c r="AD46" s="143">
        <f>SUMIF(F_IV_1A!$F:$F,$C46,F_IV_1A!AI:AI)</f>
        <v>0</v>
      </c>
      <c r="AE46" s="143">
        <f>SUMIF(F_IV_1A!$F:$F,$C46,F_IV_1A!AJ:AJ)</f>
        <v>0</v>
      </c>
      <c r="AF46" s="143">
        <f>SUMIF(F_IV_1A!$F:$F,$C46,F_IV_1A!AK:AK)</f>
        <v>0</v>
      </c>
      <c r="AG46" s="143">
        <f>SUMIF(F_IV_1A!$F:$F,$C46,F_IV_1A!AL:AL)</f>
        <v>0</v>
      </c>
      <c r="AH46" s="143">
        <f>SUMIF(F_IV_1A!$F:$F,$C46,F_IV_1A!AM:AM)</f>
        <v>0</v>
      </c>
      <c r="AI46" s="143">
        <f>SUMIF(F_IV_1A!$F:$F,$C46,F_IV_1A!AN:AN)</f>
        <v>0</v>
      </c>
      <c r="AJ46" s="143">
        <f>SUMIF(F_IV_1A!$F:$F,$C46,F_IV_1A!AO:AO)</f>
        <v>0</v>
      </c>
      <c r="AK46" s="143">
        <f>SUMIF(F_IV_1A!$F:$F,$C46,F_IV_1A!AP:AP)</f>
        <v>0</v>
      </c>
      <c r="AL46" s="36">
        <f t="shared" si="11"/>
        <v>0</v>
      </c>
      <c r="AR46" s="21" t="e">
        <f>INDEX(F_IV_1A!$G:$G,MATCH($C46,F_IV_1A!$F:$F,0))</f>
        <v>#N/A</v>
      </c>
      <c r="AS46" s="21">
        <f>COUNTIF(F_IV_1A!$AY$3:$AY$1499,$D46)</f>
        <v>0</v>
      </c>
      <c r="AT46" s="21">
        <f>SUMIF(F_IV_1A!$AY$3:$AY$1499,$D46,F_IV_1A!$CF$3:$CF$1499)</f>
        <v>0</v>
      </c>
      <c r="AU46" s="21">
        <f>SUMIF(F_IV_1A!$AY:$AY,$D46,F_IV_1A!$CG:$CG)</f>
        <v>0</v>
      </c>
      <c r="AV46" s="21">
        <f>SUMIF(F_IV_1A!$AY:$AY,$D46,F_IV_1A!$CG:$CG)</f>
        <v>0</v>
      </c>
    </row>
    <row r="47" spans="1:48" hidden="1" x14ac:dyDescent="0.25">
      <c r="A47" s="124">
        <v>401</v>
      </c>
      <c r="B47" s="188" t="s">
        <v>358</v>
      </c>
      <c r="C47" s="188" t="s">
        <v>359</v>
      </c>
      <c r="D47" s="188">
        <v>1892</v>
      </c>
      <c r="E47" s="188" t="s">
        <v>230</v>
      </c>
      <c r="F47" s="188" t="s">
        <v>360</v>
      </c>
      <c r="G47" s="35" t="str">
        <f t="shared" si="8"/>
        <v>Nincs rögzítve!</v>
      </c>
      <c r="I47" s="128">
        <f t="shared" si="9"/>
        <v>0</v>
      </c>
      <c r="J47" s="129">
        <f>SUMIF(F_IV_1A!$F:$F,$C47,F_IV_1A!$N:$N)</f>
        <v>0</v>
      </c>
      <c r="K47" s="129">
        <f>SUMIF(F_IV_1A!$F:$F,$C47,F_IV_1A!$O:$O)</f>
        <v>0</v>
      </c>
      <c r="L47" s="129">
        <f>SUMIF(F_IV_1A!$F:$F,$C47,F_IV_1A!$P:$P)</f>
        <v>0</v>
      </c>
      <c r="N47" s="129">
        <f>SUMIF(F_IV_1A!$F:$F,$C47,F_IV_1A!R:R)</f>
        <v>0</v>
      </c>
      <c r="O47" s="129">
        <f>SUMIF(F_IV_1A!$F:$F,$C47,F_IV_1A!S:S)</f>
        <v>0</v>
      </c>
      <c r="P47" s="129">
        <f>SUMIF(F_IV_1A!$F:$F,$C47,F_IV_1A!T:T)</f>
        <v>0</v>
      </c>
      <c r="Q47" s="129">
        <f>SUMIF(F_IV_1A!$F:$F,$C47,F_IV_1A!U:U)</f>
        <v>0</v>
      </c>
      <c r="R47" s="129">
        <f>SUMIF(F_IV_1A!$F:$F,$C47,F_IV_1A!V:V)</f>
        <v>0</v>
      </c>
      <c r="S47" s="129">
        <f>SUMIF(F_IV_1A!$F:$F,$C47,F_IV_1A!W:W)</f>
        <v>0</v>
      </c>
      <c r="T47" s="129">
        <f>SUMIF(F_IV_1A!$F:$F,$C47,F_IV_1A!X:X)</f>
        <v>0</v>
      </c>
      <c r="U47" s="129">
        <f>SUMIF(F_IV_1A!$F:$F,$C47,F_IV_1A!Y:Y)</f>
        <v>0</v>
      </c>
      <c r="V47" s="129">
        <f>SUMIF(F_IV_1A!$F:$F,$C47,F_IV_1A!Z:Z)</f>
        <v>0</v>
      </c>
      <c r="W47" s="129">
        <f>SUMIF(F_IV_1A!$F:$F,$C47,F_IV_1A!AA:AA)</f>
        <v>0</v>
      </c>
      <c r="X47" s="136">
        <f>SUMIF(F_IV_1A!$F:$F,$C47,F_IV_1A!AB:AB)</f>
        <v>0</v>
      </c>
      <c r="Y47" s="36">
        <f t="shared" si="10"/>
        <v>0</v>
      </c>
      <c r="AA47" s="143">
        <f>SUMIF(F_IV_1A!$F:$F,$C47,F_IV_1A!AF:AF)</f>
        <v>0</v>
      </c>
      <c r="AB47" s="143">
        <f>SUMIF(F_IV_1A!$F:$F,$C47,F_IV_1A!AG:AG)</f>
        <v>0</v>
      </c>
      <c r="AC47" s="143">
        <f>SUMIF(F_IV_1A!$F:$F,$C47,F_IV_1A!AH:AH)</f>
        <v>0</v>
      </c>
      <c r="AD47" s="143">
        <f>SUMIF(F_IV_1A!$F:$F,$C47,F_IV_1A!AI:AI)</f>
        <v>0</v>
      </c>
      <c r="AE47" s="143">
        <f>SUMIF(F_IV_1A!$F:$F,$C47,F_IV_1A!AJ:AJ)</f>
        <v>0</v>
      </c>
      <c r="AF47" s="143">
        <f>SUMIF(F_IV_1A!$F:$F,$C47,F_IV_1A!AK:AK)</f>
        <v>0</v>
      </c>
      <c r="AG47" s="143">
        <f>SUMIF(F_IV_1A!$F:$F,$C47,F_IV_1A!AL:AL)</f>
        <v>0</v>
      </c>
      <c r="AH47" s="143">
        <f>SUMIF(F_IV_1A!$F:$F,$C47,F_IV_1A!AM:AM)</f>
        <v>0</v>
      </c>
      <c r="AI47" s="143">
        <f>SUMIF(F_IV_1A!$F:$F,$C47,F_IV_1A!AN:AN)</f>
        <v>0</v>
      </c>
      <c r="AJ47" s="143">
        <f>SUMIF(F_IV_1A!$F:$F,$C47,F_IV_1A!AO:AO)</f>
        <v>0</v>
      </c>
      <c r="AK47" s="143">
        <f>SUMIF(F_IV_1A!$F:$F,$C47,F_IV_1A!AP:AP)</f>
        <v>0</v>
      </c>
      <c r="AL47" s="36">
        <f t="shared" si="11"/>
        <v>0</v>
      </c>
      <c r="AR47" s="21" t="e">
        <f>INDEX(F_IV_1A!$G:$G,MATCH($C47,F_IV_1A!$F:$F,0))</f>
        <v>#N/A</v>
      </c>
      <c r="AS47" s="21">
        <f>COUNTIF(F_IV_1A!$AY$3:$AY$1499,$D47)</f>
        <v>0</v>
      </c>
      <c r="AT47" s="21">
        <f>SUMIF(F_IV_1A!$AY$3:$AY$1499,$D47,F_IV_1A!$CF$3:$CF$1499)</f>
        <v>0</v>
      </c>
      <c r="AU47" s="21">
        <f>SUMIF(F_IV_1A!$AY:$AY,$D47,F_IV_1A!$CG:$CG)</f>
        <v>0</v>
      </c>
      <c r="AV47" s="21">
        <f>SUMIF(F_IV_1A!$AY:$AY,$D47,F_IV_1A!$CG:$CG)</f>
        <v>0</v>
      </c>
    </row>
    <row r="48" spans="1:48" hidden="1" x14ac:dyDescent="0.25">
      <c r="A48" s="124">
        <v>402</v>
      </c>
      <c r="B48" s="188" t="s">
        <v>361</v>
      </c>
      <c r="C48" s="188" t="s">
        <v>362</v>
      </c>
      <c r="D48" s="188">
        <v>1893</v>
      </c>
      <c r="E48" s="188" t="s">
        <v>363</v>
      </c>
      <c r="F48" s="188" t="s">
        <v>364</v>
      </c>
      <c r="G48" s="35" t="str">
        <f t="shared" si="8"/>
        <v>Nincs rögzítve!</v>
      </c>
      <c r="I48" s="128">
        <f t="shared" si="9"/>
        <v>0</v>
      </c>
      <c r="J48" s="129">
        <f>SUMIF(F_IV_1A!$F:$F,$C48,F_IV_1A!$N:$N)</f>
        <v>0</v>
      </c>
      <c r="K48" s="129">
        <f>SUMIF(F_IV_1A!$F:$F,$C48,F_IV_1A!$O:$O)</f>
        <v>0</v>
      </c>
      <c r="L48" s="129">
        <f>SUMIF(F_IV_1A!$F:$F,$C48,F_IV_1A!$P:$P)</f>
        <v>0</v>
      </c>
      <c r="N48" s="129">
        <f>SUMIF(F_IV_1A!$F:$F,$C48,F_IV_1A!R:R)</f>
        <v>0</v>
      </c>
      <c r="O48" s="129">
        <f>SUMIF(F_IV_1A!$F:$F,$C48,F_IV_1A!S:S)</f>
        <v>0</v>
      </c>
      <c r="P48" s="129">
        <f>SUMIF(F_IV_1A!$F:$F,$C48,F_IV_1A!T:T)</f>
        <v>0</v>
      </c>
      <c r="Q48" s="129">
        <f>SUMIF(F_IV_1A!$F:$F,$C48,F_IV_1A!U:U)</f>
        <v>0</v>
      </c>
      <c r="R48" s="129">
        <f>SUMIF(F_IV_1A!$F:$F,$C48,F_IV_1A!V:V)</f>
        <v>0</v>
      </c>
      <c r="S48" s="129">
        <f>SUMIF(F_IV_1A!$F:$F,$C48,F_IV_1A!W:W)</f>
        <v>0</v>
      </c>
      <c r="T48" s="129">
        <f>SUMIF(F_IV_1A!$F:$F,$C48,F_IV_1A!X:X)</f>
        <v>0</v>
      </c>
      <c r="U48" s="129">
        <f>SUMIF(F_IV_1A!$F:$F,$C48,F_IV_1A!Y:Y)</f>
        <v>0</v>
      </c>
      <c r="V48" s="129">
        <f>SUMIF(F_IV_1A!$F:$F,$C48,F_IV_1A!Z:Z)</f>
        <v>0</v>
      </c>
      <c r="W48" s="129">
        <f>SUMIF(F_IV_1A!$F:$F,$C48,F_IV_1A!AA:AA)</f>
        <v>0</v>
      </c>
      <c r="X48" s="136">
        <f>SUMIF(F_IV_1A!$F:$F,$C48,F_IV_1A!AB:AB)</f>
        <v>0</v>
      </c>
      <c r="Y48" s="36">
        <f t="shared" si="10"/>
        <v>0</v>
      </c>
      <c r="AA48" s="143">
        <f>SUMIF(F_IV_1A!$F:$F,$C48,F_IV_1A!AF:AF)</f>
        <v>0</v>
      </c>
      <c r="AB48" s="143">
        <f>SUMIF(F_IV_1A!$F:$F,$C48,F_IV_1A!AG:AG)</f>
        <v>0</v>
      </c>
      <c r="AC48" s="143">
        <f>SUMIF(F_IV_1A!$F:$F,$C48,F_IV_1A!AH:AH)</f>
        <v>0</v>
      </c>
      <c r="AD48" s="143">
        <f>SUMIF(F_IV_1A!$F:$F,$C48,F_IV_1A!AI:AI)</f>
        <v>0</v>
      </c>
      <c r="AE48" s="143">
        <f>SUMIF(F_IV_1A!$F:$F,$C48,F_IV_1A!AJ:AJ)</f>
        <v>0</v>
      </c>
      <c r="AF48" s="143">
        <f>SUMIF(F_IV_1A!$F:$F,$C48,F_IV_1A!AK:AK)</f>
        <v>0</v>
      </c>
      <c r="AG48" s="143">
        <f>SUMIF(F_IV_1A!$F:$F,$C48,F_IV_1A!AL:AL)</f>
        <v>0</v>
      </c>
      <c r="AH48" s="143">
        <f>SUMIF(F_IV_1A!$F:$F,$C48,F_IV_1A!AM:AM)</f>
        <v>0</v>
      </c>
      <c r="AI48" s="143">
        <f>SUMIF(F_IV_1A!$F:$F,$C48,F_IV_1A!AN:AN)</f>
        <v>0</v>
      </c>
      <c r="AJ48" s="143">
        <f>SUMIF(F_IV_1A!$F:$F,$C48,F_IV_1A!AO:AO)</f>
        <v>0</v>
      </c>
      <c r="AK48" s="143">
        <f>SUMIF(F_IV_1A!$F:$F,$C48,F_IV_1A!AP:AP)</f>
        <v>0</v>
      </c>
      <c r="AL48" s="36">
        <f t="shared" si="11"/>
        <v>0</v>
      </c>
      <c r="AR48" s="21" t="e">
        <f>INDEX(F_IV_1A!$G:$G,MATCH($C48,F_IV_1A!$F:$F,0))</f>
        <v>#N/A</v>
      </c>
      <c r="AS48" s="21">
        <f>COUNTIF(F_IV_1A!$AY$3:$AY$1499,$D48)</f>
        <v>0</v>
      </c>
      <c r="AT48" s="21">
        <f>SUMIF(F_IV_1A!$AY$3:$AY$1499,$D48,F_IV_1A!$CF$3:$CF$1499)</f>
        <v>0</v>
      </c>
      <c r="AU48" s="21">
        <f>SUMIF(F_IV_1A!$AY:$AY,$D48,F_IV_1A!$CG:$CG)</f>
        <v>0</v>
      </c>
      <c r="AV48" s="21">
        <f>SUMIF(F_IV_1A!$AY:$AY,$D48,F_IV_1A!$CG:$CG)</f>
        <v>0</v>
      </c>
    </row>
    <row r="49" spans="1:48" hidden="1" x14ac:dyDescent="0.25">
      <c r="A49" s="124">
        <v>403</v>
      </c>
      <c r="B49" s="188" t="s">
        <v>365</v>
      </c>
      <c r="C49" s="188" t="s">
        <v>366</v>
      </c>
      <c r="D49" s="188">
        <v>1894</v>
      </c>
      <c r="E49" s="188" t="s">
        <v>230</v>
      </c>
      <c r="F49" s="188" t="s">
        <v>367</v>
      </c>
      <c r="G49" s="35" t="str">
        <f t="shared" si="8"/>
        <v>Nincs rögzítve!</v>
      </c>
      <c r="I49" s="128">
        <f t="shared" si="9"/>
        <v>0</v>
      </c>
      <c r="J49" s="129">
        <f>SUMIF(F_IV_1A!$F:$F,$C49,F_IV_1A!$N:$N)</f>
        <v>0</v>
      </c>
      <c r="K49" s="129">
        <f>SUMIF(F_IV_1A!$F:$F,$C49,F_IV_1A!$O:$O)</f>
        <v>0</v>
      </c>
      <c r="L49" s="129">
        <f>SUMIF(F_IV_1A!$F:$F,$C49,F_IV_1A!$P:$P)</f>
        <v>0</v>
      </c>
      <c r="N49" s="129">
        <f>SUMIF(F_IV_1A!$F:$F,$C49,F_IV_1A!R:R)</f>
        <v>0</v>
      </c>
      <c r="O49" s="129">
        <f>SUMIF(F_IV_1A!$F:$F,$C49,F_IV_1A!S:S)</f>
        <v>0</v>
      </c>
      <c r="P49" s="129">
        <f>SUMIF(F_IV_1A!$F:$F,$C49,F_IV_1A!T:T)</f>
        <v>0</v>
      </c>
      <c r="Q49" s="129">
        <f>SUMIF(F_IV_1A!$F:$F,$C49,F_IV_1A!U:U)</f>
        <v>0</v>
      </c>
      <c r="R49" s="129">
        <f>SUMIF(F_IV_1A!$F:$F,$C49,F_IV_1A!V:V)</f>
        <v>0</v>
      </c>
      <c r="S49" s="129">
        <f>SUMIF(F_IV_1A!$F:$F,$C49,F_IV_1A!W:W)</f>
        <v>0</v>
      </c>
      <c r="T49" s="129">
        <f>SUMIF(F_IV_1A!$F:$F,$C49,F_IV_1A!X:X)</f>
        <v>0</v>
      </c>
      <c r="U49" s="129">
        <f>SUMIF(F_IV_1A!$F:$F,$C49,F_IV_1A!Y:Y)</f>
        <v>0</v>
      </c>
      <c r="V49" s="129">
        <f>SUMIF(F_IV_1A!$F:$F,$C49,F_IV_1A!Z:Z)</f>
        <v>0</v>
      </c>
      <c r="W49" s="129">
        <f>SUMIF(F_IV_1A!$F:$F,$C49,F_IV_1A!AA:AA)</f>
        <v>0</v>
      </c>
      <c r="X49" s="136">
        <f>SUMIF(F_IV_1A!$F:$F,$C49,F_IV_1A!AB:AB)</f>
        <v>0</v>
      </c>
      <c r="Y49" s="36">
        <f t="shared" si="10"/>
        <v>0</v>
      </c>
      <c r="AA49" s="143">
        <f>SUMIF(F_IV_1A!$F:$F,$C49,F_IV_1A!AF:AF)</f>
        <v>0</v>
      </c>
      <c r="AB49" s="143">
        <f>SUMIF(F_IV_1A!$F:$F,$C49,F_IV_1A!AG:AG)</f>
        <v>0</v>
      </c>
      <c r="AC49" s="143">
        <f>SUMIF(F_IV_1A!$F:$F,$C49,F_IV_1A!AH:AH)</f>
        <v>0</v>
      </c>
      <c r="AD49" s="143">
        <f>SUMIF(F_IV_1A!$F:$F,$C49,F_IV_1A!AI:AI)</f>
        <v>0</v>
      </c>
      <c r="AE49" s="143">
        <f>SUMIF(F_IV_1A!$F:$F,$C49,F_IV_1A!AJ:AJ)</f>
        <v>0</v>
      </c>
      <c r="AF49" s="143">
        <f>SUMIF(F_IV_1A!$F:$F,$C49,F_IV_1A!AK:AK)</f>
        <v>0</v>
      </c>
      <c r="AG49" s="143">
        <f>SUMIF(F_IV_1A!$F:$F,$C49,F_IV_1A!AL:AL)</f>
        <v>0</v>
      </c>
      <c r="AH49" s="143">
        <f>SUMIF(F_IV_1A!$F:$F,$C49,F_IV_1A!AM:AM)</f>
        <v>0</v>
      </c>
      <c r="AI49" s="143">
        <f>SUMIF(F_IV_1A!$F:$F,$C49,F_IV_1A!AN:AN)</f>
        <v>0</v>
      </c>
      <c r="AJ49" s="143">
        <f>SUMIF(F_IV_1A!$F:$F,$C49,F_IV_1A!AO:AO)</f>
        <v>0</v>
      </c>
      <c r="AK49" s="143">
        <f>SUMIF(F_IV_1A!$F:$F,$C49,F_IV_1A!AP:AP)</f>
        <v>0</v>
      </c>
      <c r="AL49" s="36">
        <f t="shared" si="11"/>
        <v>0</v>
      </c>
      <c r="AR49" s="21" t="e">
        <f>INDEX(F_IV_1A!$G:$G,MATCH($C49,F_IV_1A!$F:$F,0))</f>
        <v>#N/A</v>
      </c>
      <c r="AS49" s="21">
        <f>COUNTIF(F_IV_1A!$AY$3:$AY$1499,$D49)</f>
        <v>0</v>
      </c>
      <c r="AT49" s="21">
        <f>SUMIF(F_IV_1A!$AY$3:$AY$1499,$D49,F_IV_1A!$CF$3:$CF$1499)</f>
        <v>0</v>
      </c>
      <c r="AU49" s="21">
        <f>SUMIF(F_IV_1A!$AY:$AY,$D49,F_IV_1A!$CG:$CG)</f>
        <v>0</v>
      </c>
      <c r="AV49" s="21">
        <f>SUMIF(F_IV_1A!$AY:$AY,$D49,F_IV_1A!$CG:$CG)</f>
        <v>0</v>
      </c>
    </row>
    <row r="50" spans="1:48" x14ac:dyDescent="0.25">
      <c r="A50" s="124">
        <v>931</v>
      </c>
      <c r="B50" s="188" t="s">
        <v>368</v>
      </c>
      <c r="C50" s="188" t="s">
        <v>369</v>
      </c>
      <c r="D50" s="188">
        <v>2435</v>
      </c>
      <c r="E50" s="188" t="s">
        <v>370</v>
      </c>
      <c r="F50" s="188" t="s">
        <v>371</v>
      </c>
      <c r="G50" s="35" t="str">
        <f t="shared" si="8"/>
        <v>Kitöltés rendben!</v>
      </c>
      <c r="I50" s="128">
        <f t="shared" si="9"/>
        <v>3141</v>
      </c>
      <c r="J50" s="129">
        <f>SUMIF(F_IV_1A!$F:$F,$C50,F_IV_1A!$N:$N)</f>
        <v>141</v>
      </c>
      <c r="K50" s="129">
        <f>SUMIF(F_IV_1A!$F:$F,$C50,F_IV_1A!$O:$O)</f>
        <v>3000</v>
      </c>
      <c r="L50" s="129">
        <f>SUMIF(F_IV_1A!$F:$F,$C50,F_IV_1A!$P:$P)</f>
        <v>0</v>
      </c>
      <c r="N50" s="129">
        <f>SUMIF(F_IV_1A!$F:$F,$C50,F_IV_1A!R:R)</f>
        <v>141</v>
      </c>
      <c r="O50" s="129">
        <f>SUMIF(F_IV_1A!$F:$F,$C50,F_IV_1A!S:S)</f>
        <v>0</v>
      </c>
      <c r="P50" s="129">
        <f>SUMIF(F_IV_1A!$F:$F,$C50,F_IV_1A!T:T)</f>
        <v>0</v>
      </c>
      <c r="Q50" s="129">
        <f>SUMIF(F_IV_1A!$F:$F,$C50,F_IV_1A!U:U)</f>
        <v>0</v>
      </c>
      <c r="R50" s="129">
        <f>SUMIF(F_IV_1A!$F:$F,$C50,F_IV_1A!V:V)</f>
        <v>0</v>
      </c>
      <c r="S50" s="129">
        <f>SUMIF(F_IV_1A!$F:$F,$C50,F_IV_1A!W:W)</f>
        <v>0</v>
      </c>
      <c r="T50" s="129">
        <f>SUMIF(F_IV_1A!$F:$F,$C50,F_IV_1A!X:X)</f>
        <v>0</v>
      </c>
      <c r="U50" s="129">
        <f>SUMIF(F_IV_1A!$F:$F,$C50,F_IV_1A!Y:Y)</f>
        <v>0</v>
      </c>
      <c r="V50" s="129">
        <f>SUMIF(F_IV_1A!$F:$F,$C50,F_IV_1A!Z:Z)</f>
        <v>0</v>
      </c>
      <c r="W50" s="129">
        <f>SUMIF(F_IV_1A!$F:$F,$C50,F_IV_1A!AA:AA)</f>
        <v>0</v>
      </c>
      <c r="X50" s="136">
        <f>SUMIF(F_IV_1A!$F:$F,$C50,F_IV_1A!AB:AB)</f>
        <v>0</v>
      </c>
      <c r="Y50" s="36">
        <f t="shared" si="10"/>
        <v>141</v>
      </c>
      <c r="AA50" s="143">
        <f>SUMIF(F_IV_1A!$F:$F,$C50,F_IV_1A!AF:AF)</f>
        <v>0</v>
      </c>
      <c r="AB50" s="143">
        <f>SUMIF(F_IV_1A!$F:$F,$C50,F_IV_1A!AG:AG)</f>
        <v>0</v>
      </c>
      <c r="AC50" s="143">
        <f>SUMIF(F_IV_1A!$F:$F,$C50,F_IV_1A!AH:AH)</f>
        <v>0</v>
      </c>
      <c r="AD50" s="143">
        <f>SUMIF(F_IV_1A!$F:$F,$C50,F_IV_1A!AI:AI)</f>
        <v>0</v>
      </c>
      <c r="AE50" s="143">
        <f>SUMIF(F_IV_1A!$F:$F,$C50,F_IV_1A!AJ:AJ)</f>
        <v>0</v>
      </c>
      <c r="AF50" s="143">
        <f>SUMIF(F_IV_1A!$F:$F,$C50,F_IV_1A!AK:AK)</f>
        <v>0</v>
      </c>
      <c r="AG50" s="143">
        <f>SUMIF(F_IV_1A!$F:$F,$C50,F_IV_1A!AL:AL)</f>
        <v>0</v>
      </c>
      <c r="AH50" s="143">
        <f>SUMIF(F_IV_1A!$F:$F,$C50,F_IV_1A!AM:AM)</f>
        <v>0</v>
      </c>
      <c r="AI50" s="143">
        <f>SUMIF(F_IV_1A!$F:$F,$C50,F_IV_1A!AN:AN)</f>
        <v>0</v>
      </c>
      <c r="AJ50" s="143">
        <f>SUMIF(F_IV_1A!$F:$F,$C50,F_IV_1A!AO:AO)</f>
        <v>0</v>
      </c>
      <c r="AK50" s="143">
        <f>SUMIF(F_IV_1A!$F:$F,$C50,F_IV_1A!AP:AP)</f>
        <v>0</v>
      </c>
      <c r="AL50" s="36">
        <f t="shared" si="11"/>
        <v>0</v>
      </c>
      <c r="AR50" s="21" t="str">
        <f>INDEX(F_IV_1A!$G:$G,MATCH($C50,F_IV_1A!$F:$F,0))</f>
        <v>DRV_V_201</v>
      </c>
      <c r="AS50" s="21">
        <f>COUNTIF(F_IV_1A!$AY$3:$AY$1499,$D50)</f>
        <v>3</v>
      </c>
      <c r="AT50" s="21">
        <f>SUMIF(F_IV_1A!$AY$3:$AY$1499,$D50,F_IV_1A!$CF$3:$CF$1499)</f>
        <v>3</v>
      </c>
      <c r="AU50" s="21">
        <f>SUMIF(F_IV_1A!$AY:$AY,$D50,F_IV_1A!$CG:$CG)</f>
        <v>2</v>
      </c>
      <c r="AV50" s="21">
        <f>SUMIF(F_IV_1A!$AY:$AY,$D50,F_IV_1A!$CG:$CG)</f>
        <v>2</v>
      </c>
    </row>
    <row r="51" spans="1:48" hidden="1" x14ac:dyDescent="0.25">
      <c r="A51" s="124">
        <v>1026</v>
      </c>
      <c r="B51" s="188" t="s">
        <v>372</v>
      </c>
      <c r="C51" s="188" t="s">
        <v>373</v>
      </c>
      <c r="D51" s="188">
        <v>2530</v>
      </c>
      <c r="E51" s="188" t="s">
        <v>230</v>
      </c>
      <c r="F51" s="188" t="s">
        <v>374</v>
      </c>
      <c r="G51" s="35" t="str">
        <f t="shared" si="8"/>
        <v>Nincs rögzítve!</v>
      </c>
      <c r="I51" s="128">
        <f t="shared" si="9"/>
        <v>0</v>
      </c>
      <c r="J51" s="129">
        <f>SUMIF(F_IV_1A!$F:$F,$C51,F_IV_1A!$N:$N)</f>
        <v>0</v>
      </c>
      <c r="K51" s="129">
        <f>SUMIF(F_IV_1A!$F:$F,$C51,F_IV_1A!$O:$O)</f>
        <v>0</v>
      </c>
      <c r="L51" s="129">
        <f>SUMIF(F_IV_1A!$F:$F,$C51,F_IV_1A!$P:$P)</f>
        <v>0</v>
      </c>
      <c r="N51" s="129">
        <f>SUMIF(F_IV_1A!$F:$F,$C51,F_IV_1A!R:R)</f>
        <v>0</v>
      </c>
      <c r="O51" s="129">
        <f>SUMIF(F_IV_1A!$F:$F,$C51,F_IV_1A!S:S)</f>
        <v>0</v>
      </c>
      <c r="P51" s="129">
        <f>SUMIF(F_IV_1A!$F:$F,$C51,F_IV_1A!T:T)</f>
        <v>0</v>
      </c>
      <c r="Q51" s="129">
        <f>SUMIF(F_IV_1A!$F:$F,$C51,F_IV_1A!U:U)</f>
        <v>0</v>
      </c>
      <c r="R51" s="129">
        <f>SUMIF(F_IV_1A!$F:$F,$C51,F_IV_1A!V:V)</f>
        <v>0</v>
      </c>
      <c r="S51" s="129">
        <f>SUMIF(F_IV_1A!$F:$F,$C51,F_IV_1A!W:W)</f>
        <v>0</v>
      </c>
      <c r="T51" s="129">
        <f>SUMIF(F_IV_1A!$F:$F,$C51,F_IV_1A!X:X)</f>
        <v>0</v>
      </c>
      <c r="U51" s="129">
        <f>SUMIF(F_IV_1A!$F:$F,$C51,F_IV_1A!Y:Y)</f>
        <v>0</v>
      </c>
      <c r="V51" s="129">
        <f>SUMIF(F_IV_1A!$F:$F,$C51,F_IV_1A!Z:Z)</f>
        <v>0</v>
      </c>
      <c r="W51" s="129">
        <f>SUMIF(F_IV_1A!$F:$F,$C51,F_IV_1A!AA:AA)</f>
        <v>0</v>
      </c>
      <c r="X51" s="136">
        <f>SUMIF(F_IV_1A!$F:$F,$C51,F_IV_1A!AB:AB)</f>
        <v>0</v>
      </c>
      <c r="Y51" s="36">
        <f t="shared" si="10"/>
        <v>0</v>
      </c>
      <c r="AA51" s="143">
        <f>SUMIF(F_IV_1A!$F:$F,$C51,F_IV_1A!AF:AF)</f>
        <v>0</v>
      </c>
      <c r="AB51" s="143">
        <f>SUMIF(F_IV_1A!$F:$F,$C51,F_IV_1A!AG:AG)</f>
        <v>0</v>
      </c>
      <c r="AC51" s="143">
        <f>SUMIF(F_IV_1A!$F:$F,$C51,F_IV_1A!AH:AH)</f>
        <v>0</v>
      </c>
      <c r="AD51" s="143">
        <f>SUMIF(F_IV_1A!$F:$F,$C51,F_IV_1A!AI:AI)</f>
        <v>0</v>
      </c>
      <c r="AE51" s="143">
        <f>SUMIF(F_IV_1A!$F:$F,$C51,F_IV_1A!AJ:AJ)</f>
        <v>0</v>
      </c>
      <c r="AF51" s="143">
        <f>SUMIF(F_IV_1A!$F:$F,$C51,F_IV_1A!AK:AK)</f>
        <v>0</v>
      </c>
      <c r="AG51" s="143">
        <f>SUMIF(F_IV_1A!$F:$F,$C51,F_IV_1A!AL:AL)</f>
        <v>0</v>
      </c>
      <c r="AH51" s="143">
        <f>SUMIF(F_IV_1A!$F:$F,$C51,F_IV_1A!AM:AM)</f>
        <v>0</v>
      </c>
      <c r="AI51" s="143">
        <f>SUMIF(F_IV_1A!$F:$F,$C51,F_IV_1A!AN:AN)</f>
        <v>0</v>
      </c>
      <c r="AJ51" s="143">
        <f>SUMIF(F_IV_1A!$F:$F,$C51,F_IV_1A!AO:AO)</f>
        <v>0</v>
      </c>
      <c r="AK51" s="143">
        <f>SUMIF(F_IV_1A!$F:$F,$C51,F_IV_1A!AP:AP)</f>
        <v>0</v>
      </c>
      <c r="AL51" s="36">
        <f t="shared" si="11"/>
        <v>0</v>
      </c>
      <c r="AR51" s="21" t="e">
        <f>INDEX(F_IV_1A!$G:$G,MATCH($C51,F_IV_1A!$F:$F,0))</f>
        <v>#N/A</v>
      </c>
      <c r="AS51" s="21">
        <f>COUNTIF(F_IV_1A!$AY$3:$AY$1499,$D51)</f>
        <v>0</v>
      </c>
      <c r="AT51" s="21">
        <f>SUMIF(F_IV_1A!$AY$3:$AY$1499,$D51,F_IV_1A!$CF$3:$CF$1499)</f>
        <v>0</v>
      </c>
      <c r="AU51" s="21">
        <f>SUMIF(F_IV_1A!$AY:$AY,$D51,F_IV_1A!$CG:$CG)</f>
        <v>0</v>
      </c>
      <c r="AV51" s="21">
        <f>SUMIF(F_IV_1A!$AY:$AY,$D51,F_IV_1A!$CG:$CG)</f>
        <v>0</v>
      </c>
    </row>
    <row r="52" spans="1:48" hidden="1" x14ac:dyDescent="0.25">
      <c r="A52" s="124">
        <v>1036</v>
      </c>
      <c r="B52" s="188" t="s">
        <v>375</v>
      </c>
      <c r="C52" s="188" t="s">
        <v>376</v>
      </c>
      <c r="D52" s="188">
        <v>2625</v>
      </c>
      <c r="E52" s="188" t="s">
        <v>377</v>
      </c>
      <c r="F52" s="188" t="s">
        <v>378</v>
      </c>
      <c r="G52" s="35" t="str">
        <f t="shared" si="8"/>
        <v>Nincs rögzítve!</v>
      </c>
      <c r="I52" s="128">
        <f t="shared" si="9"/>
        <v>0</v>
      </c>
      <c r="J52" s="129">
        <f>SUMIF(F_IV_1A!$F:$F,$C52,F_IV_1A!$N:$N)</f>
        <v>0</v>
      </c>
      <c r="K52" s="129">
        <f>SUMIF(F_IV_1A!$F:$F,$C52,F_IV_1A!$O:$O)</f>
        <v>0</v>
      </c>
      <c r="L52" s="129">
        <f>SUMIF(F_IV_1A!$F:$F,$C52,F_IV_1A!$P:$P)</f>
        <v>0</v>
      </c>
      <c r="N52" s="129">
        <f>SUMIF(F_IV_1A!$F:$F,$C52,F_IV_1A!R:R)</f>
        <v>0</v>
      </c>
      <c r="O52" s="129">
        <f>SUMIF(F_IV_1A!$F:$F,$C52,F_IV_1A!S:S)</f>
        <v>0</v>
      </c>
      <c r="P52" s="129">
        <f>SUMIF(F_IV_1A!$F:$F,$C52,F_IV_1A!T:T)</f>
        <v>0</v>
      </c>
      <c r="Q52" s="129">
        <f>SUMIF(F_IV_1A!$F:$F,$C52,F_IV_1A!U:U)</f>
        <v>0</v>
      </c>
      <c r="R52" s="129">
        <f>SUMIF(F_IV_1A!$F:$F,$C52,F_IV_1A!V:V)</f>
        <v>0</v>
      </c>
      <c r="S52" s="129">
        <f>SUMIF(F_IV_1A!$F:$F,$C52,F_IV_1A!W:W)</f>
        <v>0</v>
      </c>
      <c r="T52" s="129">
        <f>SUMIF(F_IV_1A!$F:$F,$C52,F_IV_1A!X:X)</f>
        <v>0</v>
      </c>
      <c r="U52" s="129">
        <f>SUMIF(F_IV_1A!$F:$F,$C52,F_IV_1A!Y:Y)</f>
        <v>0</v>
      </c>
      <c r="V52" s="129">
        <f>SUMIF(F_IV_1A!$F:$F,$C52,F_IV_1A!Z:Z)</f>
        <v>0</v>
      </c>
      <c r="W52" s="129">
        <f>SUMIF(F_IV_1A!$F:$F,$C52,F_IV_1A!AA:AA)</f>
        <v>0</v>
      </c>
      <c r="X52" s="136">
        <f>SUMIF(F_IV_1A!$F:$F,$C52,F_IV_1A!AB:AB)</f>
        <v>0</v>
      </c>
      <c r="Y52" s="36">
        <f t="shared" si="10"/>
        <v>0</v>
      </c>
      <c r="AA52" s="143">
        <f>SUMIF(F_IV_1A!$F:$F,$C52,F_IV_1A!AF:AF)</f>
        <v>0</v>
      </c>
      <c r="AB52" s="143">
        <f>SUMIF(F_IV_1A!$F:$F,$C52,F_IV_1A!AG:AG)</f>
        <v>0</v>
      </c>
      <c r="AC52" s="143">
        <f>SUMIF(F_IV_1A!$F:$F,$C52,F_IV_1A!AH:AH)</f>
        <v>0</v>
      </c>
      <c r="AD52" s="143">
        <f>SUMIF(F_IV_1A!$F:$F,$C52,F_IV_1A!AI:AI)</f>
        <v>0</v>
      </c>
      <c r="AE52" s="143">
        <f>SUMIF(F_IV_1A!$F:$F,$C52,F_IV_1A!AJ:AJ)</f>
        <v>0</v>
      </c>
      <c r="AF52" s="143">
        <f>SUMIF(F_IV_1A!$F:$F,$C52,F_IV_1A!AK:AK)</f>
        <v>0</v>
      </c>
      <c r="AG52" s="143">
        <f>SUMIF(F_IV_1A!$F:$F,$C52,F_IV_1A!AL:AL)</f>
        <v>0</v>
      </c>
      <c r="AH52" s="143">
        <f>SUMIF(F_IV_1A!$F:$F,$C52,F_IV_1A!AM:AM)</f>
        <v>0</v>
      </c>
      <c r="AI52" s="143">
        <f>SUMIF(F_IV_1A!$F:$F,$C52,F_IV_1A!AN:AN)</f>
        <v>0</v>
      </c>
      <c r="AJ52" s="143">
        <f>SUMIF(F_IV_1A!$F:$F,$C52,F_IV_1A!AO:AO)</f>
        <v>0</v>
      </c>
      <c r="AK52" s="143">
        <f>SUMIF(F_IV_1A!$F:$F,$C52,F_IV_1A!AP:AP)</f>
        <v>0</v>
      </c>
      <c r="AL52" s="36">
        <f t="shared" si="11"/>
        <v>0</v>
      </c>
      <c r="AR52" s="21" t="e">
        <f>INDEX(F_IV_1A!$G:$G,MATCH($C52,F_IV_1A!$F:$F,0))</f>
        <v>#N/A</v>
      </c>
      <c r="AS52" s="21">
        <f>COUNTIF(F_IV_1A!$AY$3:$AY$1499,$D52)</f>
        <v>0</v>
      </c>
      <c r="AT52" s="21">
        <f>SUMIF(F_IV_1A!$AY$3:$AY$1499,$D52,F_IV_1A!$CF$3:$CF$1499)</f>
        <v>0</v>
      </c>
      <c r="AU52" s="21">
        <f>SUMIF(F_IV_1A!$AY:$AY,$D52,F_IV_1A!$CG:$CG)</f>
        <v>0</v>
      </c>
      <c r="AV52" s="21">
        <f>SUMIF(F_IV_1A!$AY:$AY,$D52,F_IV_1A!$CG:$CG)</f>
        <v>0</v>
      </c>
    </row>
    <row r="53" spans="1:48" hidden="1" x14ac:dyDescent="0.25">
      <c r="A53" s="124">
        <v>1100</v>
      </c>
      <c r="B53" s="188" t="s">
        <v>379</v>
      </c>
      <c r="C53" s="188" t="s">
        <v>380</v>
      </c>
      <c r="D53" s="188">
        <v>2609</v>
      </c>
      <c r="E53" s="188" t="s">
        <v>381</v>
      </c>
      <c r="F53" s="188" t="s">
        <v>382</v>
      </c>
      <c r="G53" s="35" t="str">
        <f t="shared" si="8"/>
        <v>Nincs rögzítve!</v>
      </c>
      <c r="I53" s="128">
        <f t="shared" si="9"/>
        <v>0</v>
      </c>
      <c r="J53" s="129">
        <f>SUMIF(F_IV_1A!$F:$F,$C53,F_IV_1A!$N:$N)</f>
        <v>0</v>
      </c>
      <c r="K53" s="129">
        <f>SUMIF(F_IV_1A!$F:$F,$C53,F_IV_1A!$O:$O)</f>
        <v>0</v>
      </c>
      <c r="L53" s="129">
        <f>SUMIF(F_IV_1A!$F:$F,$C53,F_IV_1A!$P:$P)</f>
        <v>0</v>
      </c>
      <c r="N53" s="129">
        <f>SUMIF(F_IV_1A!$F:$F,$C53,F_IV_1A!R:R)</f>
        <v>0</v>
      </c>
      <c r="O53" s="129">
        <f>SUMIF(F_IV_1A!$F:$F,$C53,F_IV_1A!S:S)</f>
        <v>0</v>
      </c>
      <c r="P53" s="129">
        <f>SUMIF(F_IV_1A!$F:$F,$C53,F_IV_1A!T:T)</f>
        <v>0</v>
      </c>
      <c r="Q53" s="129">
        <f>SUMIF(F_IV_1A!$F:$F,$C53,F_IV_1A!U:U)</f>
        <v>0</v>
      </c>
      <c r="R53" s="129">
        <f>SUMIF(F_IV_1A!$F:$F,$C53,F_IV_1A!V:V)</f>
        <v>0</v>
      </c>
      <c r="S53" s="129">
        <f>SUMIF(F_IV_1A!$F:$F,$C53,F_IV_1A!W:W)</f>
        <v>0</v>
      </c>
      <c r="T53" s="129">
        <f>SUMIF(F_IV_1A!$F:$F,$C53,F_IV_1A!X:X)</f>
        <v>0</v>
      </c>
      <c r="U53" s="129">
        <f>SUMIF(F_IV_1A!$F:$F,$C53,F_IV_1A!Y:Y)</f>
        <v>0</v>
      </c>
      <c r="V53" s="129">
        <f>SUMIF(F_IV_1A!$F:$F,$C53,F_IV_1A!Z:Z)</f>
        <v>0</v>
      </c>
      <c r="W53" s="129">
        <f>SUMIF(F_IV_1A!$F:$F,$C53,F_IV_1A!AA:AA)</f>
        <v>0</v>
      </c>
      <c r="X53" s="136">
        <f>SUMIF(F_IV_1A!$F:$F,$C53,F_IV_1A!AB:AB)</f>
        <v>0</v>
      </c>
      <c r="Y53" s="36">
        <f t="shared" si="10"/>
        <v>0</v>
      </c>
      <c r="AA53" s="143">
        <f>SUMIF(F_IV_1A!$F:$F,$C53,F_IV_1A!AF:AF)</f>
        <v>0</v>
      </c>
      <c r="AB53" s="143">
        <f>SUMIF(F_IV_1A!$F:$F,$C53,F_IV_1A!AG:AG)</f>
        <v>0</v>
      </c>
      <c r="AC53" s="143">
        <f>SUMIF(F_IV_1A!$F:$F,$C53,F_IV_1A!AH:AH)</f>
        <v>0</v>
      </c>
      <c r="AD53" s="143">
        <f>SUMIF(F_IV_1A!$F:$F,$C53,F_IV_1A!AI:AI)</f>
        <v>0</v>
      </c>
      <c r="AE53" s="143">
        <f>SUMIF(F_IV_1A!$F:$F,$C53,F_IV_1A!AJ:AJ)</f>
        <v>0</v>
      </c>
      <c r="AF53" s="143">
        <f>SUMIF(F_IV_1A!$F:$F,$C53,F_IV_1A!AK:AK)</f>
        <v>0</v>
      </c>
      <c r="AG53" s="143">
        <f>SUMIF(F_IV_1A!$F:$F,$C53,F_IV_1A!AL:AL)</f>
        <v>0</v>
      </c>
      <c r="AH53" s="143">
        <f>SUMIF(F_IV_1A!$F:$F,$C53,F_IV_1A!AM:AM)</f>
        <v>0</v>
      </c>
      <c r="AI53" s="143">
        <f>SUMIF(F_IV_1A!$F:$F,$C53,F_IV_1A!AN:AN)</f>
        <v>0</v>
      </c>
      <c r="AJ53" s="143">
        <f>SUMIF(F_IV_1A!$F:$F,$C53,F_IV_1A!AO:AO)</f>
        <v>0</v>
      </c>
      <c r="AK53" s="143">
        <f>SUMIF(F_IV_1A!$F:$F,$C53,F_IV_1A!AP:AP)</f>
        <v>0</v>
      </c>
      <c r="AL53" s="36">
        <f t="shared" si="11"/>
        <v>0</v>
      </c>
      <c r="AR53" s="21" t="e">
        <f>INDEX(F_IV_1A!$G:$G,MATCH($C53,F_IV_1A!$F:$F,0))</f>
        <v>#N/A</v>
      </c>
      <c r="AS53" s="21">
        <f>COUNTIF(F_IV_1A!$AY$3:$AY$1499,$D53)</f>
        <v>0</v>
      </c>
      <c r="AT53" s="21">
        <f>SUMIF(F_IV_1A!$AY$3:$AY$1499,$D53,F_IV_1A!$CF$3:$CF$1499)</f>
        <v>0</v>
      </c>
      <c r="AU53" s="21">
        <f>SUMIF(F_IV_1A!$AY:$AY,$D53,F_IV_1A!$CG:$CG)</f>
        <v>0</v>
      </c>
      <c r="AV53" s="21">
        <f>SUMIF(F_IV_1A!$AY:$AY,$D53,F_IV_1A!$CG:$CG)</f>
        <v>0</v>
      </c>
    </row>
    <row r="54" spans="1:48" hidden="1" x14ac:dyDescent="0.25">
      <c r="A54" s="124">
        <v>1112</v>
      </c>
      <c r="B54" s="188" t="s">
        <v>383</v>
      </c>
      <c r="C54" s="188" t="s">
        <v>384</v>
      </c>
      <c r="D54" s="188">
        <v>2621</v>
      </c>
      <c r="E54" s="188" t="s">
        <v>385</v>
      </c>
      <c r="F54" s="188" t="s">
        <v>386</v>
      </c>
      <c r="G54" s="35" t="str">
        <f t="shared" si="8"/>
        <v>Nincs rögzítve!</v>
      </c>
      <c r="I54" s="128">
        <f t="shared" si="9"/>
        <v>0</v>
      </c>
      <c r="J54" s="129">
        <f>SUMIF(F_IV_1A!$F:$F,$C54,F_IV_1A!$N:$N)</f>
        <v>0</v>
      </c>
      <c r="K54" s="129">
        <f>SUMIF(F_IV_1A!$F:$F,$C54,F_IV_1A!$O:$O)</f>
        <v>0</v>
      </c>
      <c r="L54" s="129">
        <f>SUMIF(F_IV_1A!$F:$F,$C54,F_IV_1A!$P:$P)</f>
        <v>0</v>
      </c>
      <c r="N54" s="129">
        <f>SUMIF(F_IV_1A!$F:$F,$C54,F_IV_1A!R:R)</f>
        <v>0</v>
      </c>
      <c r="O54" s="129">
        <f>SUMIF(F_IV_1A!$F:$F,$C54,F_IV_1A!S:S)</f>
        <v>0</v>
      </c>
      <c r="P54" s="129">
        <f>SUMIF(F_IV_1A!$F:$F,$C54,F_IV_1A!T:T)</f>
        <v>0</v>
      </c>
      <c r="Q54" s="129">
        <f>SUMIF(F_IV_1A!$F:$F,$C54,F_IV_1A!U:U)</f>
        <v>0</v>
      </c>
      <c r="R54" s="129">
        <f>SUMIF(F_IV_1A!$F:$F,$C54,F_IV_1A!V:V)</f>
        <v>0</v>
      </c>
      <c r="S54" s="129">
        <f>SUMIF(F_IV_1A!$F:$F,$C54,F_IV_1A!W:W)</f>
        <v>0</v>
      </c>
      <c r="T54" s="129">
        <f>SUMIF(F_IV_1A!$F:$F,$C54,F_IV_1A!X:X)</f>
        <v>0</v>
      </c>
      <c r="U54" s="129">
        <f>SUMIF(F_IV_1A!$F:$F,$C54,F_IV_1A!Y:Y)</f>
        <v>0</v>
      </c>
      <c r="V54" s="129">
        <f>SUMIF(F_IV_1A!$F:$F,$C54,F_IV_1A!Z:Z)</f>
        <v>0</v>
      </c>
      <c r="W54" s="129">
        <f>SUMIF(F_IV_1A!$F:$F,$C54,F_IV_1A!AA:AA)</f>
        <v>0</v>
      </c>
      <c r="X54" s="136">
        <f>SUMIF(F_IV_1A!$F:$F,$C54,F_IV_1A!AB:AB)</f>
        <v>0</v>
      </c>
      <c r="Y54" s="36">
        <f t="shared" si="10"/>
        <v>0</v>
      </c>
      <c r="AA54" s="143">
        <f>SUMIF(F_IV_1A!$F:$F,$C54,F_IV_1A!AF:AF)</f>
        <v>0</v>
      </c>
      <c r="AB54" s="143">
        <f>SUMIF(F_IV_1A!$F:$F,$C54,F_IV_1A!AG:AG)</f>
        <v>0</v>
      </c>
      <c r="AC54" s="143">
        <f>SUMIF(F_IV_1A!$F:$F,$C54,F_IV_1A!AH:AH)</f>
        <v>0</v>
      </c>
      <c r="AD54" s="143">
        <f>SUMIF(F_IV_1A!$F:$F,$C54,F_IV_1A!AI:AI)</f>
        <v>0</v>
      </c>
      <c r="AE54" s="143">
        <f>SUMIF(F_IV_1A!$F:$F,$C54,F_IV_1A!AJ:AJ)</f>
        <v>0</v>
      </c>
      <c r="AF54" s="143">
        <f>SUMIF(F_IV_1A!$F:$F,$C54,F_IV_1A!AK:AK)</f>
        <v>0</v>
      </c>
      <c r="AG54" s="143">
        <f>SUMIF(F_IV_1A!$F:$F,$C54,F_IV_1A!AL:AL)</f>
        <v>0</v>
      </c>
      <c r="AH54" s="143">
        <f>SUMIF(F_IV_1A!$F:$F,$C54,F_IV_1A!AM:AM)</f>
        <v>0</v>
      </c>
      <c r="AI54" s="143">
        <f>SUMIF(F_IV_1A!$F:$F,$C54,F_IV_1A!AN:AN)</f>
        <v>0</v>
      </c>
      <c r="AJ54" s="143">
        <f>SUMIF(F_IV_1A!$F:$F,$C54,F_IV_1A!AO:AO)</f>
        <v>0</v>
      </c>
      <c r="AK54" s="143">
        <f>SUMIF(F_IV_1A!$F:$F,$C54,F_IV_1A!AP:AP)</f>
        <v>0</v>
      </c>
      <c r="AL54" s="36">
        <f t="shared" si="11"/>
        <v>0</v>
      </c>
      <c r="AR54" s="21" t="e">
        <f>INDEX(F_IV_1A!$G:$G,MATCH($C54,F_IV_1A!$F:$F,0))</f>
        <v>#N/A</v>
      </c>
      <c r="AS54" s="21">
        <f>COUNTIF(F_IV_1A!$AY$3:$AY$1499,$D54)</f>
        <v>0</v>
      </c>
      <c r="AT54" s="21">
        <f>SUMIF(F_IV_1A!$AY$3:$AY$1499,$D54,F_IV_1A!$CF$3:$CF$1499)</f>
        <v>0</v>
      </c>
      <c r="AU54" s="21">
        <f>SUMIF(F_IV_1A!$AY:$AY,$D54,F_IV_1A!$CG:$CG)</f>
        <v>0</v>
      </c>
      <c r="AV54" s="21">
        <f>SUMIF(F_IV_1A!$AY:$AY,$D54,F_IV_1A!$CG:$CG)</f>
        <v>0</v>
      </c>
    </row>
    <row r="55" spans="1:48" hidden="1" x14ac:dyDescent="0.25">
      <c r="A55" s="124">
        <v>1764</v>
      </c>
      <c r="B55" s="188" t="s">
        <v>387</v>
      </c>
      <c r="C55" s="188" t="s">
        <v>388</v>
      </c>
      <c r="D55" s="188">
        <v>3245</v>
      </c>
      <c r="E55" s="188" t="s">
        <v>230</v>
      </c>
      <c r="F55" s="188" t="s">
        <v>389</v>
      </c>
      <c r="G55" s="35" t="str">
        <f t="shared" si="8"/>
        <v>Nincs rögzítve!</v>
      </c>
      <c r="I55" s="128">
        <f t="shared" si="9"/>
        <v>0</v>
      </c>
      <c r="J55" s="129">
        <f>SUMIF(F_IV_1A!$F:$F,$C55,F_IV_1A!$N:$N)</f>
        <v>0</v>
      </c>
      <c r="K55" s="129">
        <f>SUMIF(F_IV_1A!$F:$F,$C55,F_IV_1A!$O:$O)</f>
        <v>0</v>
      </c>
      <c r="L55" s="129">
        <f>SUMIF(F_IV_1A!$F:$F,$C55,F_IV_1A!$P:$P)</f>
        <v>0</v>
      </c>
      <c r="N55" s="129">
        <f>SUMIF(F_IV_1A!$F:$F,$C55,F_IV_1A!R:R)</f>
        <v>0</v>
      </c>
      <c r="O55" s="129">
        <f>SUMIF(F_IV_1A!$F:$F,$C55,F_IV_1A!S:S)</f>
        <v>0</v>
      </c>
      <c r="P55" s="129">
        <f>SUMIF(F_IV_1A!$F:$F,$C55,F_IV_1A!T:T)</f>
        <v>0</v>
      </c>
      <c r="Q55" s="129">
        <f>SUMIF(F_IV_1A!$F:$F,$C55,F_IV_1A!U:U)</f>
        <v>0</v>
      </c>
      <c r="R55" s="129">
        <f>SUMIF(F_IV_1A!$F:$F,$C55,F_IV_1A!V:V)</f>
        <v>0</v>
      </c>
      <c r="S55" s="129">
        <f>SUMIF(F_IV_1A!$F:$F,$C55,F_IV_1A!W:W)</f>
        <v>0</v>
      </c>
      <c r="T55" s="129">
        <f>SUMIF(F_IV_1A!$F:$F,$C55,F_IV_1A!X:X)</f>
        <v>0</v>
      </c>
      <c r="U55" s="129">
        <f>SUMIF(F_IV_1A!$F:$F,$C55,F_IV_1A!Y:Y)</f>
        <v>0</v>
      </c>
      <c r="V55" s="129">
        <f>SUMIF(F_IV_1A!$F:$F,$C55,F_IV_1A!Z:Z)</f>
        <v>0</v>
      </c>
      <c r="W55" s="129">
        <f>SUMIF(F_IV_1A!$F:$F,$C55,F_IV_1A!AA:AA)</f>
        <v>0</v>
      </c>
      <c r="X55" s="136">
        <f>SUMIF(F_IV_1A!$F:$F,$C55,F_IV_1A!AB:AB)</f>
        <v>0</v>
      </c>
      <c r="Y55" s="36">
        <f t="shared" si="10"/>
        <v>0</v>
      </c>
      <c r="AA55" s="143">
        <f>SUMIF(F_IV_1A!$F:$F,$C55,F_IV_1A!AF:AF)</f>
        <v>0</v>
      </c>
      <c r="AB55" s="143">
        <f>SUMIF(F_IV_1A!$F:$F,$C55,F_IV_1A!AG:AG)</f>
        <v>0</v>
      </c>
      <c r="AC55" s="143">
        <f>SUMIF(F_IV_1A!$F:$F,$C55,F_IV_1A!AH:AH)</f>
        <v>0</v>
      </c>
      <c r="AD55" s="143">
        <f>SUMIF(F_IV_1A!$F:$F,$C55,F_IV_1A!AI:AI)</f>
        <v>0</v>
      </c>
      <c r="AE55" s="143">
        <f>SUMIF(F_IV_1A!$F:$F,$C55,F_IV_1A!AJ:AJ)</f>
        <v>0</v>
      </c>
      <c r="AF55" s="143">
        <f>SUMIF(F_IV_1A!$F:$F,$C55,F_IV_1A!AK:AK)</f>
        <v>0</v>
      </c>
      <c r="AG55" s="143">
        <f>SUMIF(F_IV_1A!$F:$F,$C55,F_IV_1A!AL:AL)</f>
        <v>0</v>
      </c>
      <c r="AH55" s="143">
        <f>SUMIF(F_IV_1A!$F:$F,$C55,F_IV_1A!AM:AM)</f>
        <v>0</v>
      </c>
      <c r="AI55" s="143">
        <f>SUMIF(F_IV_1A!$F:$F,$C55,F_IV_1A!AN:AN)</f>
        <v>0</v>
      </c>
      <c r="AJ55" s="143">
        <f>SUMIF(F_IV_1A!$F:$F,$C55,F_IV_1A!AO:AO)</f>
        <v>0</v>
      </c>
      <c r="AK55" s="143">
        <f>SUMIF(F_IV_1A!$F:$F,$C55,F_IV_1A!AP:AP)</f>
        <v>0</v>
      </c>
      <c r="AL55" s="36">
        <f t="shared" si="11"/>
        <v>0</v>
      </c>
      <c r="AR55" s="21" t="e">
        <f>INDEX(F_IV_1A!$G:$G,MATCH($C55,F_IV_1A!$F:$F,0))</f>
        <v>#N/A</v>
      </c>
      <c r="AS55" s="21">
        <f>COUNTIF(F_IV_1A!$AY$3:$AY$1499,$D55)</f>
        <v>0</v>
      </c>
      <c r="AT55" s="21">
        <f>SUMIF(F_IV_1A!$AY$3:$AY$1499,$D55,F_IV_1A!$CF$3:$CF$1499)</f>
        <v>0</v>
      </c>
      <c r="AU55" s="21">
        <f>SUMIF(F_IV_1A!$AY:$AY,$D55,F_IV_1A!$CG:$CG)</f>
        <v>0</v>
      </c>
      <c r="AV55" s="21">
        <f>SUMIF(F_IV_1A!$AY:$AY,$D55,F_IV_1A!$CG:$CG)</f>
        <v>0</v>
      </c>
    </row>
    <row r="56" spans="1:48" hidden="1" x14ac:dyDescent="0.25">
      <c r="A56" s="124">
        <v>2749</v>
      </c>
      <c r="B56" s="188" t="s">
        <v>390</v>
      </c>
      <c r="C56" s="188" t="s">
        <v>391</v>
      </c>
      <c r="D56" s="188">
        <v>4294</v>
      </c>
      <c r="E56" s="188" t="s">
        <v>230</v>
      </c>
      <c r="F56" s="188" t="s">
        <v>392</v>
      </c>
      <c r="G56" s="35" t="str">
        <f t="shared" si="8"/>
        <v>Nincs rögzítve!</v>
      </c>
      <c r="I56" s="128">
        <f t="shared" si="9"/>
        <v>0</v>
      </c>
      <c r="J56" s="129">
        <f>SUMIF(F_IV_1A!$F:$F,$C56,F_IV_1A!$N:$N)</f>
        <v>0</v>
      </c>
      <c r="K56" s="129">
        <f>SUMIF(F_IV_1A!$F:$F,$C56,F_IV_1A!$O:$O)</f>
        <v>0</v>
      </c>
      <c r="L56" s="129">
        <f>SUMIF(F_IV_1A!$F:$F,$C56,F_IV_1A!$P:$P)</f>
        <v>0</v>
      </c>
      <c r="N56" s="129">
        <f>SUMIF(F_IV_1A!$F:$F,$C56,F_IV_1A!R:R)</f>
        <v>0</v>
      </c>
      <c r="O56" s="129">
        <f>SUMIF(F_IV_1A!$F:$F,$C56,F_IV_1A!S:S)</f>
        <v>0</v>
      </c>
      <c r="P56" s="129">
        <f>SUMIF(F_IV_1A!$F:$F,$C56,F_IV_1A!T:T)</f>
        <v>0</v>
      </c>
      <c r="Q56" s="129">
        <f>SUMIF(F_IV_1A!$F:$F,$C56,F_IV_1A!U:U)</f>
        <v>0</v>
      </c>
      <c r="R56" s="129">
        <f>SUMIF(F_IV_1A!$F:$F,$C56,F_IV_1A!V:V)</f>
        <v>0</v>
      </c>
      <c r="S56" s="129">
        <f>SUMIF(F_IV_1A!$F:$F,$C56,F_IV_1A!W:W)</f>
        <v>0</v>
      </c>
      <c r="T56" s="129">
        <f>SUMIF(F_IV_1A!$F:$F,$C56,F_IV_1A!X:X)</f>
        <v>0</v>
      </c>
      <c r="U56" s="129">
        <f>SUMIF(F_IV_1A!$F:$F,$C56,F_IV_1A!Y:Y)</f>
        <v>0</v>
      </c>
      <c r="V56" s="129">
        <f>SUMIF(F_IV_1A!$F:$F,$C56,F_IV_1A!Z:Z)</f>
        <v>0</v>
      </c>
      <c r="W56" s="129">
        <f>SUMIF(F_IV_1A!$F:$F,$C56,F_IV_1A!AA:AA)</f>
        <v>0</v>
      </c>
      <c r="X56" s="136">
        <f>SUMIF(F_IV_1A!$F:$F,$C56,F_IV_1A!AB:AB)</f>
        <v>0</v>
      </c>
      <c r="Y56" s="36">
        <f t="shared" si="10"/>
        <v>0</v>
      </c>
      <c r="AA56" s="143">
        <f>SUMIF(F_IV_1A!$F:$F,$C56,F_IV_1A!AF:AF)</f>
        <v>0</v>
      </c>
      <c r="AB56" s="143">
        <f>SUMIF(F_IV_1A!$F:$F,$C56,F_IV_1A!AG:AG)</f>
        <v>0</v>
      </c>
      <c r="AC56" s="143">
        <f>SUMIF(F_IV_1A!$F:$F,$C56,F_IV_1A!AH:AH)</f>
        <v>0</v>
      </c>
      <c r="AD56" s="143">
        <f>SUMIF(F_IV_1A!$F:$F,$C56,F_IV_1A!AI:AI)</f>
        <v>0</v>
      </c>
      <c r="AE56" s="143">
        <f>SUMIF(F_IV_1A!$F:$F,$C56,F_IV_1A!AJ:AJ)</f>
        <v>0</v>
      </c>
      <c r="AF56" s="143">
        <f>SUMIF(F_IV_1A!$F:$F,$C56,F_IV_1A!AK:AK)</f>
        <v>0</v>
      </c>
      <c r="AG56" s="143">
        <f>SUMIF(F_IV_1A!$F:$F,$C56,F_IV_1A!AL:AL)</f>
        <v>0</v>
      </c>
      <c r="AH56" s="143">
        <f>SUMIF(F_IV_1A!$F:$F,$C56,F_IV_1A!AM:AM)</f>
        <v>0</v>
      </c>
      <c r="AI56" s="143">
        <f>SUMIF(F_IV_1A!$F:$F,$C56,F_IV_1A!AN:AN)</f>
        <v>0</v>
      </c>
      <c r="AJ56" s="143">
        <f>SUMIF(F_IV_1A!$F:$F,$C56,F_IV_1A!AO:AO)</f>
        <v>0</v>
      </c>
      <c r="AK56" s="143">
        <f>SUMIF(F_IV_1A!$F:$F,$C56,F_IV_1A!AP:AP)</f>
        <v>0</v>
      </c>
      <c r="AL56" s="36">
        <f t="shared" si="11"/>
        <v>0</v>
      </c>
      <c r="AR56" s="21" t="e">
        <f>INDEX(F_IV_1A!$G:$G,MATCH($C56,F_IV_1A!$F:$F,0))</f>
        <v>#N/A</v>
      </c>
      <c r="AS56" s="21">
        <f>COUNTIF(F_IV_1A!$AY$3:$AY$1499,$D56)</f>
        <v>0</v>
      </c>
      <c r="AT56" s="21">
        <f>SUMIF(F_IV_1A!$AY$3:$AY$1499,$D56,F_IV_1A!$CF$3:$CF$1499)</f>
        <v>0</v>
      </c>
      <c r="AU56" s="21">
        <f>SUMIF(F_IV_1A!$AY:$AY,$D56,F_IV_1A!$CG:$CG)</f>
        <v>0</v>
      </c>
      <c r="AV56" s="21">
        <f>SUMIF(F_IV_1A!$AY:$AY,$D56,F_IV_1A!$CG:$CG)</f>
        <v>0</v>
      </c>
    </row>
  </sheetData>
  <mergeCells count="272">
    <mergeCell ref="A2:A3"/>
    <mergeCell ref="G2:G3"/>
    <mergeCell ref="C4"/>
    <mergeCell ref="B4"/>
    <mergeCell ref="D4"/>
    <mergeCell ref="E4"/>
    <mergeCell ref="F4"/>
    <mergeCell ref="C2:C3"/>
    <mergeCell ref="B2:B3"/>
    <mergeCell ref="D2:D3"/>
    <mergeCell ref="E2:E3"/>
    <mergeCell ref="F2:F3"/>
    <mergeCell ref="B6"/>
    <mergeCell ref="C6"/>
    <mergeCell ref="D6"/>
    <mergeCell ref="E6"/>
    <mergeCell ref="F6"/>
    <mergeCell ref="B5"/>
    <mergeCell ref="C5"/>
    <mergeCell ref="D5"/>
    <mergeCell ref="E5"/>
    <mergeCell ref="F5"/>
    <mergeCell ref="B8"/>
    <mergeCell ref="C8"/>
    <mergeCell ref="D8"/>
    <mergeCell ref="E8"/>
    <mergeCell ref="F8"/>
    <mergeCell ref="B7"/>
    <mergeCell ref="C7"/>
    <mergeCell ref="D7"/>
    <mergeCell ref="E7"/>
    <mergeCell ref="F7"/>
    <mergeCell ref="B10"/>
    <mergeCell ref="C10"/>
    <mergeCell ref="D10"/>
    <mergeCell ref="E10"/>
    <mergeCell ref="F10"/>
    <mergeCell ref="B9"/>
    <mergeCell ref="C9"/>
    <mergeCell ref="D9"/>
    <mergeCell ref="E9"/>
    <mergeCell ref="F9"/>
    <mergeCell ref="B12"/>
    <mergeCell ref="C12"/>
    <mergeCell ref="D12"/>
    <mergeCell ref="E12"/>
    <mergeCell ref="F12"/>
    <mergeCell ref="B11"/>
    <mergeCell ref="C11"/>
    <mergeCell ref="D11"/>
    <mergeCell ref="E11"/>
    <mergeCell ref="F11"/>
    <mergeCell ref="B14"/>
    <mergeCell ref="C14"/>
    <mergeCell ref="D14"/>
    <mergeCell ref="E14"/>
    <mergeCell ref="F14"/>
    <mergeCell ref="B13"/>
    <mergeCell ref="C13"/>
    <mergeCell ref="D13"/>
    <mergeCell ref="E13"/>
    <mergeCell ref="F13"/>
    <mergeCell ref="B16"/>
    <mergeCell ref="C16"/>
    <mergeCell ref="D16"/>
    <mergeCell ref="E16"/>
    <mergeCell ref="F16"/>
    <mergeCell ref="B15"/>
    <mergeCell ref="C15"/>
    <mergeCell ref="D15"/>
    <mergeCell ref="E15"/>
    <mergeCell ref="F15"/>
    <mergeCell ref="B18"/>
    <mergeCell ref="C18"/>
    <mergeCell ref="D18"/>
    <mergeCell ref="E18"/>
    <mergeCell ref="F18"/>
    <mergeCell ref="B17"/>
    <mergeCell ref="C17"/>
    <mergeCell ref="D17"/>
    <mergeCell ref="E17"/>
    <mergeCell ref="F17"/>
    <mergeCell ref="B20"/>
    <mergeCell ref="C20"/>
    <mergeCell ref="D20"/>
    <mergeCell ref="E20"/>
    <mergeCell ref="F20"/>
    <mergeCell ref="B19"/>
    <mergeCell ref="C19"/>
    <mergeCell ref="D19"/>
    <mergeCell ref="E19"/>
    <mergeCell ref="F19"/>
    <mergeCell ref="B22"/>
    <mergeCell ref="C22"/>
    <mergeCell ref="D22"/>
    <mergeCell ref="E22"/>
    <mergeCell ref="F22"/>
    <mergeCell ref="B21"/>
    <mergeCell ref="C21"/>
    <mergeCell ref="D21"/>
    <mergeCell ref="E21"/>
    <mergeCell ref="F21"/>
    <mergeCell ref="B24"/>
    <mergeCell ref="C24"/>
    <mergeCell ref="D24"/>
    <mergeCell ref="E24"/>
    <mergeCell ref="F24"/>
    <mergeCell ref="B23"/>
    <mergeCell ref="C23"/>
    <mergeCell ref="D23"/>
    <mergeCell ref="E23"/>
    <mergeCell ref="F23"/>
    <mergeCell ref="B26"/>
    <mergeCell ref="C26"/>
    <mergeCell ref="D26"/>
    <mergeCell ref="E26"/>
    <mergeCell ref="F26"/>
    <mergeCell ref="B25"/>
    <mergeCell ref="C25"/>
    <mergeCell ref="D25"/>
    <mergeCell ref="E25"/>
    <mergeCell ref="F25"/>
    <mergeCell ref="B28"/>
    <mergeCell ref="C28"/>
    <mergeCell ref="D28"/>
    <mergeCell ref="E28"/>
    <mergeCell ref="F28"/>
    <mergeCell ref="B27"/>
    <mergeCell ref="C27"/>
    <mergeCell ref="D27"/>
    <mergeCell ref="E27"/>
    <mergeCell ref="F27"/>
    <mergeCell ref="B30"/>
    <mergeCell ref="C30"/>
    <mergeCell ref="D30"/>
    <mergeCell ref="E30"/>
    <mergeCell ref="F30"/>
    <mergeCell ref="B29"/>
    <mergeCell ref="C29"/>
    <mergeCell ref="D29"/>
    <mergeCell ref="E29"/>
    <mergeCell ref="F29"/>
    <mergeCell ref="B32"/>
    <mergeCell ref="C32"/>
    <mergeCell ref="D32"/>
    <mergeCell ref="E32"/>
    <mergeCell ref="F32"/>
    <mergeCell ref="B31"/>
    <mergeCell ref="C31"/>
    <mergeCell ref="D31"/>
    <mergeCell ref="E31"/>
    <mergeCell ref="F31"/>
    <mergeCell ref="B34"/>
    <mergeCell ref="C34"/>
    <mergeCell ref="D34"/>
    <mergeCell ref="E34"/>
    <mergeCell ref="F34"/>
    <mergeCell ref="B33"/>
    <mergeCell ref="C33"/>
    <mergeCell ref="D33"/>
    <mergeCell ref="E33"/>
    <mergeCell ref="F33"/>
    <mergeCell ref="B36"/>
    <mergeCell ref="C36"/>
    <mergeCell ref="D36"/>
    <mergeCell ref="E36"/>
    <mergeCell ref="F36"/>
    <mergeCell ref="B35"/>
    <mergeCell ref="C35"/>
    <mergeCell ref="D35"/>
    <mergeCell ref="E35"/>
    <mergeCell ref="F35"/>
    <mergeCell ref="B38"/>
    <mergeCell ref="C38"/>
    <mergeCell ref="D38"/>
    <mergeCell ref="E38"/>
    <mergeCell ref="F38"/>
    <mergeCell ref="B37"/>
    <mergeCell ref="C37"/>
    <mergeCell ref="D37"/>
    <mergeCell ref="E37"/>
    <mergeCell ref="F37"/>
    <mergeCell ref="B40"/>
    <mergeCell ref="C40"/>
    <mergeCell ref="D40"/>
    <mergeCell ref="E40"/>
    <mergeCell ref="F40"/>
    <mergeCell ref="B39"/>
    <mergeCell ref="C39"/>
    <mergeCell ref="D39"/>
    <mergeCell ref="E39"/>
    <mergeCell ref="F39"/>
    <mergeCell ref="B42"/>
    <mergeCell ref="C42"/>
    <mergeCell ref="D42"/>
    <mergeCell ref="E42"/>
    <mergeCell ref="F42"/>
    <mergeCell ref="B41"/>
    <mergeCell ref="C41"/>
    <mergeCell ref="D41"/>
    <mergeCell ref="E41"/>
    <mergeCell ref="F41"/>
    <mergeCell ref="B44"/>
    <mergeCell ref="C44"/>
    <mergeCell ref="D44"/>
    <mergeCell ref="E44"/>
    <mergeCell ref="F44"/>
    <mergeCell ref="B43"/>
    <mergeCell ref="C43"/>
    <mergeCell ref="D43"/>
    <mergeCell ref="E43"/>
    <mergeCell ref="F43"/>
    <mergeCell ref="B46"/>
    <mergeCell ref="C46"/>
    <mergeCell ref="D46"/>
    <mergeCell ref="E46"/>
    <mergeCell ref="F46"/>
    <mergeCell ref="B45"/>
    <mergeCell ref="C45"/>
    <mergeCell ref="D45"/>
    <mergeCell ref="E45"/>
    <mergeCell ref="F45"/>
    <mergeCell ref="B48"/>
    <mergeCell ref="C48"/>
    <mergeCell ref="D48"/>
    <mergeCell ref="E48"/>
    <mergeCell ref="F48"/>
    <mergeCell ref="B47"/>
    <mergeCell ref="C47"/>
    <mergeCell ref="D47"/>
    <mergeCell ref="E47"/>
    <mergeCell ref="F47"/>
    <mergeCell ref="B50"/>
    <mergeCell ref="C50"/>
    <mergeCell ref="D50"/>
    <mergeCell ref="E50"/>
    <mergeCell ref="F50"/>
    <mergeCell ref="B49"/>
    <mergeCell ref="C49"/>
    <mergeCell ref="D49"/>
    <mergeCell ref="E49"/>
    <mergeCell ref="F49"/>
    <mergeCell ref="B52"/>
    <mergeCell ref="C52"/>
    <mergeCell ref="D52"/>
    <mergeCell ref="E52"/>
    <mergeCell ref="F52"/>
    <mergeCell ref="B51"/>
    <mergeCell ref="C51"/>
    <mergeCell ref="D51"/>
    <mergeCell ref="E51"/>
    <mergeCell ref="F51"/>
    <mergeCell ref="B54"/>
    <mergeCell ref="C54"/>
    <mergeCell ref="D54"/>
    <mergeCell ref="E54"/>
    <mergeCell ref="F54"/>
    <mergeCell ref="B53"/>
    <mergeCell ref="C53"/>
    <mergeCell ref="D53"/>
    <mergeCell ref="E53"/>
    <mergeCell ref="F53"/>
    <mergeCell ref="B56"/>
    <mergeCell ref="C56"/>
    <mergeCell ref="D56"/>
    <mergeCell ref="E56"/>
    <mergeCell ref="F56"/>
    <mergeCell ref="B55"/>
    <mergeCell ref="C55"/>
    <mergeCell ref="D55"/>
    <mergeCell ref="E55"/>
    <mergeCell ref="F55"/>
  </mergeCells>
  <conditionalFormatting sqref="G4:G56">
    <cfRule type="containsText" dxfId="6" priority="1" operator="containsText" text="Hiányzik">
      <formula>NOT(ISERROR(SEARCH("Hiányzik",G4)))</formula>
    </cfRule>
    <cfRule type="containsText" dxfId="5" priority="2" operator="containsText" text="Kitöltési hiba!">
      <formula>NOT(ISERROR(SEARCH("Kitöltési hiba!",G4)))</formula>
    </cfRule>
    <cfRule type="containsText" dxfId="4" priority="3" operator="containsText" text="Kitöltés rendben!">
      <formula>NOT(ISERROR(SEARCH("Kitöltés rendben!",G4)))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5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5" sqref="D15"/>
    </sheetView>
  </sheetViews>
  <sheetFormatPr defaultColWidth="25.7109375" defaultRowHeight="15" x14ac:dyDescent="0.25"/>
  <cols>
    <col min="1" max="1" width="38.7109375" customWidth="1"/>
    <col min="17" max="17" width="4.85546875" customWidth="1"/>
    <col min="30" max="30" width="25.7109375" customWidth="1"/>
    <col min="31" max="31" width="4.7109375" customWidth="1"/>
    <col min="46" max="46" width="6.28515625" customWidth="1"/>
    <col min="49" max="49" width="15.28515625" customWidth="1"/>
    <col min="50" max="50" width="5.85546875" customWidth="1"/>
    <col min="51" max="51" width="25.7109375" customWidth="1"/>
  </cols>
  <sheetData>
    <row r="1" spans="1:86" s="11" customFormat="1" ht="30" customHeight="1" x14ac:dyDescent="0.25">
      <c r="A1" s="10"/>
      <c r="B1" s="178" t="s">
        <v>140</v>
      </c>
      <c r="C1" s="178" t="s">
        <v>141</v>
      </c>
      <c r="D1" s="178" t="s">
        <v>142</v>
      </c>
      <c r="E1" s="178" t="s">
        <v>143</v>
      </c>
      <c r="F1" s="179" t="s">
        <v>144</v>
      </c>
      <c r="G1" s="178" t="s">
        <v>145</v>
      </c>
      <c r="H1" s="10" t="s">
        <v>146</v>
      </c>
      <c r="I1" s="10" t="s">
        <v>147</v>
      </c>
      <c r="J1" s="10" t="s">
        <v>148</v>
      </c>
      <c r="K1" s="10" t="s">
        <v>149</v>
      </c>
      <c r="L1" s="16" t="s">
        <v>150</v>
      </c>
      <c r="M1" s="16" t="s">
        <v>151</v>
      </c>
      <c r="N1" s="16" t="s">
        <v>152</v>
      </c>
      <c r="O1" s="16" t="s">
        <v>153</v>
      </c>
      <c r="P1" s="16" t="s">
        <v>147</v>
      </c>
      <c r="R1" s="183" t="s">
        <v>154</v>
      </c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5"/>
      <c r="AD1" s="17" t="s">
        <v>146</v>
      </c>
      <c r="AF1" s="183" t="s">
        <v>155</v>
      </c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5"/>
      <c r="AR1" s="16" t="s">
        <v>156</v>
      </c>
      <c r="AS1" s="18" t="s">
        <v>146</v>
      </c>
      <c r="AU1" s="16" t="s">
        <v>147</v>
      </c>
      <c r="AV1" s="16" t="s">
        <v>147</v>
      </c>
      <c r="AW1" s="17" t="s">
        <v>156</v>
      </c>
      <c r="AY1" s="12" t="s">
        <v>146</v>
      </c>
      <c r="AZ1" s="12" t="s">
        <v>146</v>
      </c>
      <c r="BA1" s="12" t="s">
        <v>146</v>
      </c>
      <c r="BB1" s="12" t="s">
        <v>146</v>
      </c>
      <c r="BC1" s="12" t="s">
        <v>146</v>
      </c>
      <c r="BD1" s="12" t="s">
        <v>146</v>
      </c>
      <c r="BE1" s="12" t="s">
        <v>146</v>
      </c>
      <c r="BF1" s="12" t="s">
        <v>146</v>
      </c>
      <c r="BG1" s="12" t="s">
        <v>146</v>
      </c>
      <c r="BH1" s="12" t="s">
        <v>146</v>
      </c>
      <c r="BI1" s="12" t="s">
        <v>146</v>
      </c>
      <c r="BJ1" s="12" t="s">
        <v>146</v>
      </c>
      <c r="BK1" s="12" t="s">
        <v>146</v>
      </c>
      <c r="BL1" s="12" t="s">
        <v>146</v>
      </c>
      <c r="BM1" s="12" t="s">
        <v>146</v>
      </c>
      <c r="BN1" s="12" t="s">
        <v>146</v>
      </c>
      <c r="BO1" s="12" t="s">
        <v>146</v>
      </c>
      <c r="BP1" s="12" t="s">
        <v>146</v>
      </c>
      <c r="BQ1" s="12" t="s">
        <v>146</v>
      </c>
      <c r="BR1" s="12" t="s">
        <v>146</v>
      </c>
      <c r="BS1" s="12" t="s">
        <v>146</v>
      </c>
      <c r="BT1" s="12" t="s">
        <v>146</v>
      </c>
      <c r="BU1" s="12" t="s">
        <v>146</v>
      </c>
      <c r="BV1" s="12" t="s">
        <v>146</v>
      </c>
      <c r="BW1" s="12" t="s">
        <v>146</v>
      </c>
      <c r="BX1" s="12" t="s">
        <v>146</v>
      </c>
      <c r="BY1" s="12" t="s">
        <v>146</v>
      </c>
      <c r="BZ1" s="12" t="s">
        <v>146</v>
      </c>
      <c r="CA1" s="12" t="s">
        <v>146</v>
      </c>
      <c r="CB1" s="12" t="s">
        <v>146</v>
      </c>
      <c r="CC1" s="12" t="s">
        <v>146</v>
      </c>
      <c r="CD1" s="12" t="s">
        <v>146</v>
      </c>
      <c r="CE1" s="12" t="s">
        <v>146</v>
      </c>
      <c r="CF1" s="12" t="s">
        <v>146</v>
      </c>
      <c r="CG1" s="12" t="s">
        <v>146</v>
      </c>
      <c r="CH1" s="12" t="s">
        <v>146</v>
      </c>
    </row>
    <row r="2" spans="1:86" s="11" customFormat="1" ht="93.75" x14ac:dyDescent="0.25">
      <c r="A2" s="10" t="s">
        <v>157</v>
      </c>
      <c r="B2" s="178" t="s">
        <v>158</v>
      </c>
      <c r="C2" s="178" t="s">
        <v>159</v>
      </c>
      <c r="D2" s="178" t="s">
        <v>160</v>
      </c>
      <c r="E2" s="178" t="s">
        <v>161</v>
      </c>
      <c r="F2" s="179" t="s">
        <v>162</v>
      </c>
      <c r="G2" s="178" t="s">
        <v>163</v>
      </c>
      <c r="H2" s="10" t="s">
        <v>164</v>
      </c>
      <c r="I2" s="10" t="s">
        <v>165</v>
      </c>
      <c r="J2" s="10" t="s">
        <v>166</v>
      </c>
      <c r="K2" s="17" t="s">
        <v>167</v>
      </c>
      <c r="L2" s="16" t="s">
        <v>168</v>
      </c>
      <c r="M2" s="16" t="s">
        <v>169</v>
      </c>
      <c r="N2" s="16" t="s">
        <v>170</v>
      </c>
      <c r="O2" s="16" t="s">
        <v>171</v>
      </c>
      <c r="P2" s="16" t="s">
        <v>172</v>
      </c>
      <c r="R2" s="16" t="s">
        <v>173</v>
      </c>
      <c r="S2" s="16" t="s">
        <v>174</v>
      </c>
      <c r="T2" s="16" t="s">
        <v>175</v>
      </c>
      <c r="U2" s="16" t="s">
        <v>176</v>
      </c>
      <c r="V2" s="16" t="s">
        <v>177</v>
      </c>
      <c r="W2" s="16" t="s">
        <v>54</v>
      </c>
      <c r="X2" s="16" t="s">
        <v>178</v>
      </c>
      <c r="Y2" s="16" t="s">
        <v>179</v>
      </c>
      <c r="Z2" s="16" t="s">
        <v>180</v>
      </c>
      <c r="AA2" s="16" t="s">
        <v>181</v>
      </c>
      <c r="AB2" s="16" t="s">
        <v>182</v>
      </c>
      <c r="AC2" s="17" t="s">
        <v>183</v>
      </c>
      <c r="AD2" s="17" t="s">
        <v>184</v>
      </c>
      <c r="AF2" s="16" t="s">
        <v>173</v>
      </c>
      <c r="AG2" s="16" t="s">
        <v>174</v>
      </c>
      <c r="AH2" s="16" t="s">
        <v>175</v>
      </c>
      <c r="AI2" s="16" t="s">
        <v>176</v>
      </c>
      <c r="AJ2" s="16" t="s">
        <v>177</v>
      </c>
      <c r="AK2" s="16" t="s">
        <v>54</v>
      </c>
      <c r="AL2" s="16" t="s">
        <v>178</v>
      </c>
      <c r="AM2" s="16" t="s">
        <v>179</v>
      </c>
      <c r="AN2" s="16" t="s">
        <v>180</v>
      </c>
      <c r="AO2" s="16" t="s">
        <v>181</v>
      </c>
      <c r="AP2" s="16" t="s">
        <v>182</v>
      </c>
      <c r="AQ2" s="17" t="s">
        <v>183</v>
      </c>
      <c r="AR2" s="16" t="s">
        <v>185</v>
      </c>
      <c r="AS2" s="19" t="s">
        <v>186</v>
      </c>
      <c r="AU2" s="16" t="s">
        <v>187</v>
      </c>
      <c r="AV2" s="16" t="s">
        <v>188</v>
      </c>
      <c r="AW2" s="17" t="s">
        <v>189</v>
      </c>
      <c r="AY2" s="12" t="s">
        <v>190</v>
      </c>
      <c r="AZ2" s="12" t="s">
        <v>191</v>
      </c>
      <c r="BA2" s="12" t="s">
        <v>192</v>
      </c>
      <c r="BB2" s="12" t="s">
        <v>193</v>
      </c>
      <c r="BC2" s="12" t="s">
        <v>194</v>
      </c>
      <c r="BD2" s="12" t="s">
        <v>195</v>
      </c>
      <c r="BE2" s="12" t="s">
        <v>196</v>
      </c>
      <c r="BF2" s="12" t="s">
        <v>197</v>
      </c>
      <c r="BG2" s="12" t="s">
        <v>198</v>
      </c>
      <c r="BH2" s="12" t="s">
        <v>199</v>
      </c>
      <c r="BI2" s="12" t="s">
        <v>200</v>
      </c>
      <c r="BJ2" s="12" t="s">
        <v>201</v>
      </c>
      <c r="BK2" s="12" t="s">
        <v>202</v>
      </c>
      <c r="BL2" s="12" t="s">
        <v>203</v>
      </c>
      <c r="BM2" s="12" t="s">
        <v>204</v>
      </c>
      <c r="BN2" s="12" t="s">
        <v>205</v>
      </c>
      <c r="BO2" s="12" t="s">
        <v>206</v>
      </c>
      <c r="BP2" s="12" t="s">
        <v>207</v>
      </c>
      <c r="BQ2" s="12" t="s">
        <v>208</v>
      </c>
      <c r="BR2" s="12" t="s">
        <v>209</v>
      </c>
      <c r="BS2" s="12" t="s">
        <v>210</v>
      </c>
      <c r="BT2" s="12" t="s">
        <v>211</v>
      </c>
      <c r="BU2" s="12" t="s">
        <v>158</v>
      </c>
      <c r="BV2" s="12" t="s">
        <v>159</v>
      </c>
      <c r="BW2" s="12" t="s">
        <v>160</v>
      </c>
      <c r="BX2" s="12" t="s">
        <v>161</v>
      </c>
      <c r="BY2" s="12" t="s">
        <v>212</v>
      </c>
      <c r="BZ2" s="12" t="s">
        <v>213</v>
      </c>
      <c r="CA2" s="12" t="s">
        <v>170</v>
      </c>
      <c r="CB2" s="12" t="s">
        <v>171</v>
      </c>
      <c r="CC2" s="12" t="s">
        <v>214</v>
      </c>
      <c r="CD2" s="12" t="s">
        <v>215</v>
      </c>
      <c r="CE2" s="12" t="s">
        <v>216</v>
      </c>
      <c r="CF2" s="12" t="s">
        <v>217</v>
      </c>
      <c r="CG2" s="12" t="s">
        <v>218</v>
      </c>
      <c r="CH2" s="12" t="s">
        <v>219</v>
      </c>
    </row>
    <row r="3" spans="1:86" s="2" customFormat="1" ht="31.5" x14ac:dyDescent="0.25">
      <c r="A3" s="1" t="str">
        <f>IF($G3="","Nincs VKR kiválasztva!",CE3)</f>
        <v>Kitöltés rendben!</v>
      </c>
      <c r="B3" s="180">
        <v>0</v>
      </c>
      <c r="C3" s="177" t="s">
        <v>138</v>
      </c>
      <c r="D3" s="181" t="s">
        <v>413</v>
      </c>
      <c r="E3" s="181" t="s">
        <v>414</v>
      </c>
      <c r="F3" s="182" t="str">
        <f>VLOOKUP($G3,Összesítő!$B:$F,2,FALSE)</f>
        <v>11-03638-1-001-00-06</v>
      </c>
      <c r="G3" s="177" t="s">
        <v>368</v>
      </c>
      <c r="H3" s="6" t="str">
        <f>AY3&amp;"_"&amp;AW3&amp;"_FIV_"&amp;LEFT(Előlap!$B$6,4)</f>
        <v>2435_1_FIV_2026</v>
      </c>
      <c r="I3" s="6" t="str">
        <f>VLOOKUP($G3,Összesítő!$B:$F,5,FALSE)</f>
        <v>Balatonhenye</v>
      </c>
      <c r="J3" s="6" t="str">
        <f>VLOOKUP($G3,Összesítő!$B:$F,4,FALSE)</f>
        <v>Balatonhenye Község Önkormányzata</v>
      </c>
      <c r="K3" s="7">
        <f>N3+O3</f>
        <v>141</v>
      </c>
      <c r="L3" s="14">
        <v>2027</v>
      </c>
      <c r="M3" s="14">
        <v>2027</v>
      </c>
      <c r="N3" s="13">
        <v>141</v>
      </c>
      <c r="O3" s="8">
        <v>0</v>
      </c>
      <c r="P3" s="8">
        <v>0</v>
      </c>
      <c r="R3" s="8">
        <v>141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7">
        <f>SUM(R3:AB3)</f>
        <v>141</v>
      </c>
      <c r="AD3" s="3" t="str">
        <f>IF($G3="","Nincs VKR kiválasztva!",IF(BA3=0,"Hiányos kitöltés!",BF3))</f>
        <v>A forrás egyenlő a költséggel (I.ütem).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0</v>
      </c>
      <c r="AO3" s="8">
        <v>0</v>
      </c>
      <c r="AP3" s="8">
        <v>0</v>
      </c>
      <c r="AQ3" s="7">
        <f>SUM(AF3:AP3)</f>
        <v>0</v>
      </c>
      <c r="AR3" s="37" t="s">
        <v>415</v>
      </c>
      <c r="AS3" s="3" t="str">
        <f>IF($G3="","Nincs VKR kiválasztva!",IF($BA3=0,"Hiányos kitöltés!",IF($BN3=0,"Nem hosszútávú a feladat.",$BL3)))</f>
        <v>Nem hosszútávú a feladat.</v>
      </c>
      <c r="AU3" s="15" t="s">
        <v>156</v>
      </c>
      <c r="AV3" s="15" t="s">
        <v>156</v>
      </c>
      <c r="AW3" s="6">
        <f>COUNTA($G$3:G3)</f>
        <v>1</v>
      </c>
      <c r="AY3" s="9">
        <f>VLOOKUP($G3,Összesítő!$B:$F,3,FALSE)</f>
        <v>2435</v>
      </c>
      <c r="AZ3" s="9">
        <f>LEN($AU3)</f>
        <v>0</v>
      </c>
      <c r="BA3" s="5">
        <f>IF(OR($B3="",$C3="",$D3="",$E3="",$F3="",$L3="",$M3="",$N3="",$O3="",$P3=""),0,1)</f>
        <v>1</v>
      </c>
      <c r="BB3" s="5" t="str">
        <f>IF($F3="",0,IF(AND($L3=2027,$M3=2027),"R",IF(AND($L3=2027,$M3&gt;2027),"RH",IF(AND($L3&gt;2027,$M3&gt;2027),"H","x"))))</f>
        <v>R</v>
      </c>
      <c r="BC3" s="5">
        <f>IF(OR(BB3="R",BB3="RH"),1,0)</f>
        <v>1</v>
      </c>
      <c r="BD3" s="5">
        <f>IF(AND($BB3="R",$O3&gt;0),1,IF(AND($BB3="H",$N3&gt;0),1,0))</f>
        <v>0</v>
      </c>
      <c r="BE3" s="5">
        <f>IF($AC3&lt;$N3,1,IF($AC3=$N3,0))</f>
        <v>0</v>
      </c>
      <c r="BF3" s="9" t="str">
        <f>IF($L3&gt;2027,"Nem rövidtávú a feladat.",IF($BE3=1,"Az I. ütem nem lehet forráshiányos!",IF($AC3&gt;$N3,"Többlet forrást jelölt meg az I. ütemnél! A forrás ne legyen több a költségnél.",IF($AC3=$N3,"A forrás egyenlő a költséggel (I.ütem).",0))))</f>
        <v>A forrás egyenlő a költséggel (I.ütem).</v>
      </c>
      <c r="BG3" s="5">
        <f>IF(AND($R3&lt;&gt;"",$S3&lt;&gt;"",$T3&lt;&gt;"",$U3&lt;&gt;"",$V3&lt;&gt;"",$W3&lt;&gt;"",$X3&lt;&gt;"",$Y3&lt;&gt;"",$Z3&lt;&gt;"",$AA3&lt;&gt;"",$AB3&lt;&gt;""),1,0)</f>
        <v>1</v>
      </c>
      <c r="BH3" s="5">
        <f>IF(AND($BG3=1,$N3=$AC3),1,0)</f>
        <v>1</v>
      </c>
      <c r="BI3" s="5">
        <f>IF($AQ3&lt;$O3,1,0)</f>
        <v>0</v>
      </c>
      <c r="BJ3" s="5">
        <f>IF(AND($AF3&lt;&gt;"",$AG3&lt;&gt;"",$AH3&lt;&gt;"",$AI3&lt;&gt;"",$AJ3&lt;&gt;"",$AK3&lt;&gt;"",$AL3&lt;&gt;"",$AM3&lt;&gt;"",$AN3&lt;&gt;"",$AO3&lt;&gt;"",$AP3&lt;&gt;""),1,0)</f>
        <v>1</v>
      </c>
      <c r="BK3" s="5">
        <f>IF(AND($BJ3=1,$O3=$AQ3),1,IF(AND($BJ3=1,$O3&gt;$AQ3,AR3="igen"),1,0))</f>
        <v>1</v>
      </c>
      <c r="BL3" s="4" t="str">
        <f>IF($M3&lt;2028,"Nem hosszútávú a feladat.",IF(AND($BI3=1,$AR3="nem"),"Forráshiányos a feladat? Jelölje az AR-oszlopban!",IF(AND($BI3=0,$AR3="igen"),"Forráshiányosnak jelölte a feladat az AR-oszlopban, de a forrás költség adatok alapnján nem az!",IF(AND($BI3=1,$AR3="igen"),"Forráshiányos a feladat!",IF($AQ3&gt;$O3,"Többlet forrást jelölt meg a II. ütemnél! A forrás ne legyen több a költségnél.",IF($AQ3=$O3,"A forrás egyenlő a költséggel (II.ütem).",0))))))</f>
        <v>Nem hosszútávú a feladat.</v>
      </c>
      <c r="BM3" s="5">
        <f>IF($M3&lt;2028,1,0)</f>
        <v>1</v>
      </c>
      <c r="BN3" s="5">
        <f>IF($M3&gt;2027,1,0)</f>
        <v>0</v>
      </c>
      <c r="BO3" s="5">
        <f>IF(AND($BM3=1,$N3=0),1,0)</f>
        <v>0</v>
      </c>
      <c r="BP3" s="5">
        <f>IF(AND($BN3=1,$O3=0),1,0)</f>
        <v>0</v>
      </c>
      <c r="BQ3" s="5">
        <f>IF(AND($BB3="R",$N3=0,$AZ3&gt;29),1,IF(AND($BB3="RH",$N3=0,$AZ3&gt;29),1,0))</f>
        <v>0</v>
      </c>
      <c r="BR3" s="9" t="str">
        <f>IF($BN3=0,"Nincs hosszútávú terv!",IF(AND($BB3="H",$O3=0,$AZ3=0),"Nullás a hosszútávú feladat és nincs hozzá indoklás!",IF(AND($BB3="RH",$O3=0,$AZ3=0),"Nullás a hosszútávú feladat és nincs hozzá indoklás!",IF(AND($BB3="R",$O3=0,$AZ3&lt;300),"Nullás a hosszútávú feladat és rövid hozzá az indoklás!",IF(AND($BB3="RH",$O3=0,$AZ3&lt;300),"Nullás a hosszútávú feladat és rövid hozzá az indoklás!",0)))))</f>
        <v>Nincs hosszútávú terv!</v>
      </c>
      <c r="BS3" s="5">
        <f>IF(AND($BB3="R",$N3=0,$AZ3&gt;29),1,IF(AND($BB3="RH",$N3=0,$AZ3&gt;29),1,0))</f>
        <v>0</v>
      </c>
      <c r="BT3" s="5">
        <f>IF(AND($BB3="H",$O3=0,$AZ3&gt;29),1,IF(AND($BB3="RH",$O3=0,$AZ3&gt;29),1,0))</f>
        <v>0</v>
      </c>
      <c r="BU3" s="5">
        <f>IF($B3="",0,1)</f>
        <v>1</v>
      </c>
      <c r="BV3" s="5">
        <f>IF($C3="",0,1)</f>
        <v>1</v>
      </c>
      <c r="BW3" s="5">
        <f>IF($D3="",0,1)</f>
        <v>1</v>
      </c>
      <c r="BX3" s="5">
        <f>IF($E3="",0,1)</f>
        <v>1</v>
      </c>
      <c r="BY3" s="5">
        <f>IF($L3="",0,1)</f>
        <v>1</v>
      </c>
      <c r="BZ3" s="5">
        <f>IF($M3="",0,1)</f>
        <v>1</v>
      </c>
      <c r="CA3" s="5">
        <f>IF($N3="",0,1)</f>
        <v>1</v>
      </c>
      <c r="CB3" s="5">
        <f>IF($O3="",0,1)</f>
        <v>1</v>
      </c>
      <c r="CC3" s="5">
        <f>IF($P3="",0,1)</f>
        <v>1</v>
      </c>
      <c r="CD3" s="5" t="str">
        <f>IF(AND($BA3=0,$BU3=0),"Hiányos kitöltés! (B-oszlop üres)",IF(AND($BA3=0,$BV3=0),"Hiányos kitöltés! (C-oszlop üres)",IF(AND($BA3=0,$BW3=0),"Hiányos kitöltés! (D-oszlop üres)",IF(AND($BA3=0,$BX3=0),"Hiányos kitöltés! (E-oszlop üres)",IF(AND($BA3=0,$BY3=0),"Hiányos kitöltés! (L-oszlop üres)",IF(AND($BA3=0,$BZ3=0),"Hiányos kitöltés! (M-oszlop üres)",IF(AND($BA3=0,$CA3=0),"Hiányos kitöltés! (N-oszlop üres)",IF(AND($BA3=0,$CB3=0),"Hiányos kitöltés! (O-oszlop üres)",IF(AND($BA3=0,$CC3=0),"Hiányos kitöltés! (P-oszlop üres)",IF(AND($BA3=0,$BG3=0),"Hiányos kitöltés! (I.ütem forrása hiányos!","?"))))))))))</f>
        <v>?</v>
      </c>
      <c r="CE3" s="4" t="str">
        <f>IF($BA3=0,$CD3,IF($BG3=0,"I. ütem forrása nincs kitöltve!",IF($BJ3=0,"II. ütem forrása nincs kitöltve!",IF($BD3=1,"Költségek üteme nem megfelelő (az időtartam és a költség üteme eltér)!",IF(AND(BH3=0,$BA3=1,$BJ3=1,$BD3=1),"Kötelező cellák kitöltve, de az I. ütem forrása hibás!",IF(AND(BJ3=0,$BA3=1,$BJ3=1,$BD3=1),"Kötelező cellák kitöltve, de a II. ütem forrása hibás!",IF(AND($BO3=1,$AZ3&lt;30),"Nullás a rövidtávú feladat és rövid (hiányzik) a hozzá tartozó indoklás!",IF(AND($BP3=1,$AZ3&lt;30),"Nullás a hosszútávú feladat és rövid (hiányzik) a hozzá tartozó indoklás!",IF(AND(BN3=1,C3="1811_RENDKÍVÜLI"),"II. ütemre nem tervezhet Rendkívüli feladatot!",IF(BH3=0,AD3,IF(BK3=0,AS3,IF(AND(BC3=1,$P3&gt;$N3),"EM rendelet 2. melléklet terhére elszámolt költség nem lehet nagyobb az I. ütemre tervezett tényleges költségnél!",IF($AC3&gt;$N3,"Többlet forrást jelölt meg az I. ütemnél! A forrás ne legyen több a költségnél.",IF($AQ3&gt;$O3,"Többlet forrást jelölt meg a II. ütemnél! A forrás ne legyen több a költségnél.","Kitöltés rendben!"))))))))))))))</f>
        <v>Kitöltés rendben!</v>
      </c>
      <c r="CF3" s="5">
        <f>IF(A3="Kitöltés rendben!",1,0)</f>
        <v>1</v>
      </c>
      <c r="CG3" s="5">
        <f>IF(AND($BB3="R",$CF3=1),1,IF(AND($BB3="RH",$CF3=1),1,0))</f>
        <v>1</v>
      </c>
      <c r="CH3" s="5">
        <f>IF(AND($BB3="H",$CF3=1),1,IF(AND($BB3="RH",$CF3=1),1,0))</f>
        <v>0</v>
      </c>
    </row>
    <row r="4" spans="1:86" s="2" customFormat="1" ht="30" x14ac:dyDescent="0.25">
      <c r="A4" s="1" t="str">
        <f>IF($G4="","Nincs VKR kiválasztva!",CE4)</f>
        <v>Kitöltés rendben!</v>
      </c>
      <c r="B4" s="14" t="s">
        <v>417</v>
      </c>
      <c r="C4" s="37" t="s">
        <v>31</v>
      </c>
      <c r="D4" s="15" t="s">
        <v>416</v>
      </c>
      <c r="E4" s="15" t="s">
        <v>418</v>
      </c>
      <c r="F4" s="6" t="str">
        <f>VLOOKUP($G4,Összesítő!$B:$F,2,FALSE)</f>
        <v>11-03638-1-001-00-06</v>
      </c>
      <c r="G4" s="37" t="s">
        <v>368</v>
      </c>
      <c r="H4" s="6" t="str">
        <f>AY4&amp;"_"&amp;AW4&amp;"_FIV_"&amp;LEFT(Előlap!$B$6,4)</f>
        <v>2435_2_FIV_2026</v>
      </c>
      <c r="I4" s="6" t="str">
        <f>VLOOKUP($G4,Összesítő!$B:$F,5,FALSE)</f>
        <v>Balatonhenye</v>
      </c>
      <c r="J4" s="6" t="str">
        <f>VLOOKUP($G4,Összesítő!$B:$F,4,FALSE)</f>
        <v>Balatonhenye Község Önkormányzata</v>
      </c>
      <c r="K4" s="7">
        <f>N4+O4</f>
        <v>3000</v>
      </c>
      <c r="L4" s="14">
        <v>2032</v>
      </c>
      <c r="M4" s="14">
        <v>2032</v>
      </c>
      <c r="N4" s="13">
        <v>0</v>
      </c>
      <c r="O4" s="8">
        <v>3000</v>
      </c>
      <c r="P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7">
        <f>SUM(R4:AB4)</f>
        <v>0</v>
      </c>
      <c r="AD4" s="3" t="str">
        <f>IF($G4="","Nincs VKR kiválasztva!",IF(BA4=0,"Hiányos kitöltés!",BF4))</f>
        <v>Nem rövidtávú a feladat.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7">
        <f>SUM(AF4:AP4)</f>
        <v>0</v>
      </c>
      <c r="AR4" s="37" t="s">
        <v>419</v>
      </c>
      <c r="AS4" s="3" t="str">
        <f>IF($G4="","Nincs VKR kiválasztva!",IF($BA4=0,"Hiányos kitöltés!",IF($BN4=0,"Nem hosszútávú a feladat.",$BL4)))</f>
        <v>Forráshiányos a feladat!</v>
      </c>
      <c r="AU4" s="15" t="s">
        <v>156</v>
      </c>
      <c r="AV4" s="15" t="s">
        <v>156</v>
      </c>
      <c r="AW4" s="6">
        <f>COUNTA($G$3:G4)</f>
        <v>2</v>
      </c>
      <c r="AY4" s="9">
        <f>VLOOKUP($G4,Összesítő!$B:$F,3,FALSE)</f>
        <v>2435</v>
      </c>
      <c r="AZ4" s="9">
        <f>LEN($AU4)</f>
        <v>0</v>
      </c>
      <c r="BA4" s="5">
        <f>IF(OR($B4="",$C4="",$D4="",$E4="",$F4="",$L4="",$M4="",$N4="",$O4="",$P4=""),0,1)</f>
        <v>1</v>
      </c>
      <c r="BB4" s="5" t="str">
        <f>IF($F4="",0,IF(AND($L4=2027,$M4=2027),"R",IF(AND($L4=2027,$M4&gt;2027),"RH",IF(AND($L4&gt;2027,$M4&gt;2027),"H","x"))))</f>
        <v>H</v>
      </c>
      <c r="BC4" s="5">
        <f>IF(OR(BB4="R",BB4="RH"),1,0)</f>
        <v>0</v>
      </c>
      <c r="BD4" s="5">
        <f>IF(AND($BB4="R",$O4&gt;0),1,IF(AND($BB4="H",$N4&gt;0),1,0))</f>
        <v>0</v>
      </c>
      <c r="BE4" s="5">
        <f>IF($AC4&lt;$N4,1,IF($AC4=$N4,0))</f>
        <v>0</v>
      </c>
      <c r="BF4" s="9" t="str">
        <f>IF($L4&gt;2027,"Nem rövidtávú a feladat.",IF($BE4=1,"Az I. ütem nem lehet forráshiányos!",IF($AC4&gt;$N4,"Többlet forrást jelölt meg az I. ütemnél! A forrás ne legyen több a költségnél.",IF($AC4=$N4,"A forrás egyenlő a költséggel (I.ütem).",0))))</f>
        <v>Nem rövidtávú a feladat.</v>
      </c>
      <c r="BG4" s="5">
        <f>IF(AND($R4&lt;&gt;"",$S4&lt;&gt;"",$T4&lt;&gt;"",$U4&lt;&gt;"",$V4&lt;&gt;"",$W4&lt;&gt;"",$X4&lt;&gt;"",$Y4&lt;&gt;"",$Z4&lt;&gt;"",$AA4&lt;&gt;"",$AB4&lt;&gt;""),1,0)</f>
        <v>1</v>
      </c>
      <c r="BH4" s="5">
        <f>IF(AND($BG4=1,$N4=$AC4),1,0)</f>
        <v>1</v>
      </c>
      <c r="BI4" s="5">
        <f>IF($AQ4&lt;$O4,1,0)</f>
        <v>1</v>
      </c>
      <c r="BJ4" s="5">
        <f>IF(AND($AF4&lt;&gt;"",$AG4&lt;&gt;"",$AH4&lt;&gt;"",$AI4&lt;&gt;"",$AJ4&lt;&gt;"",$AK4&lt;&gt;"",$AL4&lt;&gt;"",$AM4&lt;&gt;"",$AN4&lt;&gt;"",$AO4&lt;&gt;"",$AP4&lt;&gt;""),1,0)</f>
        <v>1</v>
      </c>
      <c r="BK4" s="5">
        <f>IF(AND($BJ4=1,$O4=$AQ4),1,IF(AND($BJ4=1,$O4&gt;$AQ4,AR4="igen"),1,0))</f>
        <v>1</v>
      </c>
      <c r="BL4" s="4" t="str">
        <f>IF($M4&lt;2028,"Nem hosszútávú a feladat.",IF(AND($BI4=1,$AR4="nem"),"Forráshiányos a feladat? Jelölje az AR-oszlopban!",IF(AND($BI4=0,$AR4="igen"),"Forráshiányosnak jelölte a feladat az AR-oszlopban, de a forrás költség adatok alapnján nem az!",IF(AND($BI4=1,$AR4="igen"),"Forráshiányos a feladat!",IF($AQ4&gt;$O4,"Többlet forrást jelölt meg a II. ütemnél! A forrás ne legyen több a költségnél.",IF($AQ4=$O4,"A forrás egyenlő a költséggel (II.ütem).",0))))))</f>
        <v>Forráshiányos a feladat!</v>
      </c>
      <c r="BM4" s="5">
        <f>IF($M4&lt;2028,1,0)</f>
        <v>0</v>
      </c>
      <c r="BN4" s="5">
        <f>IF($M4&gt;2027,1,0)</f>
        <v>1</v>
      </c>
      <c r="BO4" s="5">
        <f>IF(AND($BM4=1,$N4=0),1,0)</f>
        <v>0</v>
      </c>
      <c r="BP4" s="5">
        <f>IF(AND($BN4=1,$O4=0),1,0)</f>
        <v>0</v>
      </c>
      <c r="BQ4" s="5">
        <f>IF(AND($BB4="R",$N4=0,$AZ4&gt;29),1,IF(AND($BB4="RH",$N4=0,$AZ4&gt;29),1,0))</f>
        <v>0</v>
      </c>
      <c r="BR4" s="9">
        <f>IF($BN4=0,"Nincs hosszútávú terv!",IF(AND($BB4="H",$O4=0,$AZ4=0),"Nullás a hosszútávú feladat és nincs hozzá indoklás!",IF(AND($BB4="RH",$O4=0,$AZ4=0),"Nullás a hosszútávú feladat és nincs hozzá indoklás!",IF(AND($BB4="R",$O4=0,$AZ4&lt;300),"Nullás a hosszútávú feladat és rövid hozzá az indoklás!",IF(AND($BB4="RH",$O4=0,$AZ4&lt;300),"Nullás a hosszútávú feladat és rövid hozzá az indoklás!",0)))))</f>
        <v>0</v>
      </c>
      <c r="BS4" s="5">
        <f>IF(AND($BB4="R",$N4=0,$AZ4&gt;29),1,IF(AND($BB4="RH",$N4=0,$AZ4&gt;29),1,0))</f>
        <v>0</v>
      </c>
      <c r="BT4" s="5">
        <f>IF(AND($BB4="H",$O4=0,$AZ4&gt;29),1,IF(AND($BB4="RH",$O4=0,$AZ4&gt;29),1,0))</f>
        <v>0</v>
      </c>
      <c r="BU4" s="5">
        <f>IF($B4="",0,1)</f>
        <v>1</v>
      </c>
      <c r="BV4" s="5">
        <f>IF($C4="",0,1)</f>
        <v>1</v>
      </c>
      <c r="BW4" s="5">
        <f>IF($D4="",0,1)</f>
        <v>1</v>
      </c>
      <c r="BX4" s="5">
        <f>IF($E4="",0,1)</f>
        <v>1</v>
      </c>
      <c r="BY4" s="5">
        <f>IF($L4="",0,1)</f>
        <v>1</v>
      </c>
      <c r="BZ4" s="5">
        <f>IF($M4="",0,1)</f>
        <v>1</v>
      </c>
      <c r="CA4" s="5">
        <f>IF($N4="",0,1)</f>
        <v>1</v>
      </c>
      <c r="CB4" s="5">
        <f>IF($O4="",0,1)</f>
        <v>1</v>
      </c>
      <c r="CC4" s="5">
        <f>IF($P4="",0,1)</f>
        <v>1</v>
      </c>
      <c r="CD4" s="5" t="str">
        <f>IF(AND($BA4=0,$BU4=0),"Hiányos kitöltés! (B-oszlop üres)",IF(AND($BA4=0,$BV4=0),"Hiányos kitöltés! (C-oszlop üres)",IF(AND($BA4=0,$BW4=0),"Hiányos kitöltés! (D-oszlop üres)",IF(AND($BA4=0,$BX4=0),"Hiányos kitöltés! (E-oszlop üres)",IF(AND($BA4=0,$BY4=0),"Hiányos kitöltés! (L-oszlop üres)",IF(AND($BA4=0,$BZ4=0),"Hiányos kitöltés! (M-oszlop üres)",IF(AND($BA4=0,$CA4=0),"Hiányos kitöltés! (N-oszlop üres)",IF(AND($BA4=0,$CB4=0),"Hiányos kitöltés! (O-oszlop üres)",IF(AND($BA4=0,$CC4=0),"Hiányos kitöltés! (P-oszlop üres)",IF(AND($BA4=0,$BG4=0),"Hiányos kitöltés! (I.ütem forrása hiányos!","?"))))))))))</f>
        <v>?</v>
      </c>
      <c r="CE4" s="4" t="str">
        <f>IF($BA4=0,$CD4,IF($BG4=0,"I. ütem forrása nincs kitöltve!",IF($BJ4=0,"II. ütem forrása nincs kitöltve!",IF($BD4=1,"Költségek üteme nem megfelelő (az időtartam és a költség üteme eltér)!",IF(AND(BH4=0,$BA4=1,$BJ4=1,$BD4=1),"Kötelező cellák kitöltve, de az I. ütem forrása hibás!",IF(AND(BJ4=0,$BA4=1,$BJ4=1,$BD4=1),"Kötelező cellák kitöltve, de a II. ütem forrása hibás!",IF(AND($BO4=1,$AZ4&lt;30),"Nullás a rövidtávú feladat és rövid (hiányzik) a hozzá tartozó indoklás!",IF(AND($BP4=1,$AZ4&lt;30),"Nullás a hosszútávú feladat és rövid (hiányzik) a hozzá tartozó indoklás!",IF(AND(BN4=1,C4="1811_RENDKÍVÜLI"),"II. ütemre nem tervezhet Rendkívüli feladatot!",IF(BH4=0,AD4,IF(BK4=0,AS4,IF(AND(BC4=1,$P4&gt;$N4),"EM rendelet 2. melléklet terhére elszámolt költség nem lehet nagyobb az I. ütemre tervezett tényleges költségnél!",IF($AC4&gt;$N4,"Többlet forrást jelölt meg az I. ütemnél! A forrás ne legyen több a költségnél.",IF($AQ4&gt;$O4,"Többlet forrást jelölt meg a II. ütemnél! A forrás ne legyen több a költségnél.","Kitöltés rendben!"))))))))))))))</f>
        <v>Kitöltés rendben!</v>
      </c>
      <c r="CF4" s="5">
        <f>IF(A4="Kitöltés rendben!",1,0)</f>
        <v>1</v>
      </c>
      <c r="CG4" s="5">
        <f>IF(AND($BB4="R",$CF4=1),1,IF(AND($BB4="RH",$CF4=1),1,0))</f>
        <v>0</v>
      </c>
      <c r="CH4" s="5">
        <f>IF(AND($BB4="H",$CF4=1),1,IF(AND($BB4="RH",$CF4=1),1,0))</f>
        <v>1</v>
      </c>
    </row>
    <row r="5" spans="1:86" s="2" customFormat="1" ht="45" x14ac:dyDescent="0.25">
      <c r="A5" s="1" t="str">
        <f>IF($G5="","Nincs VKR kiválasztva!",CE5)</f>
        <v>Kitöltés rendben!</v>
      </c>
      <c r="B5" s="14">
        <v>0</v>
      </c>
      <c r="C5" s="37" t="s">
        <v>135</v>
      </c>
      <c r="D5" s="15" t="s">
        <v>136</v>
      </c>
      <c r="E5" s="15" t="s">
        <v>418</v>
      </c>
      <c r="F5" s="6" t="str">
        <f>VLOOKUP($G5,Összesítő!$B:$F,2,FALSE)</f>
        <v>11-03638-1-001-00-06</v>
      </c>
      <c r="G5" s="37" t="s">
        <v>368</v>
      </c>
      <c r="H5" s="6" t="str">
        <f>AY5&amp;"_"&amp;AW5&amp;"_FIV_"&amp;LEFT(Előlap!$B$6,4)</f>
        <v>2435_3_FIV_2026</v>
      </c>
      <c r="I5" s="6" t="str">
        <f>VLOOKUP($G5,Összesítő!$B:$F,5,FALSE)</f>
        <v>Balatonhenye</v>
      </c>
      <c r="J5" s="6" t="str">
        <f>VLOOKUP($G5,Összesítő!$B:$F,4,FALSE)</f>
        <v>Balatonhenye Község Önkormányzata</v>
      </c>
      <c r="K5" s="7">
        <f>N5+O5</f>
        <v>0</v>
      </c>
      <c r="L5" s="14">
        <v>2027</v>
      </c>
      <c r="M5" s="14">
        <v>2027</v>
      </c>
      <c r="N5" s="13">
        <v>0</v>
      </c>
      <c r="O5" s="8">
        <v>0</v>
      </c>
      <c r="P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7">
        <f>SUM(R5:AB5)</f>
        <v>0</v>
      </c>
      <c r="AD5" s="3" t="str">
        <f>IF($G5="","Nincs VKR kiválasztva!",IF(BA5=0,"Hiányos kitöltés!",BF5))</f>
        <v>A forrás egyenlő a költséggel (I.ütem).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7">
        <f>SUM(AF5:AP5)</f>
        <v>0</v>
      </c>
      <c r="AR5" s="37" t="s">
        <v>415</v>
      </c>
      <c r="AS5" s="3" t="str">
        <f>IF($G5="","Nincs VKR kiválasztva!",IF($BA5=0,"Hiányos kitöltés!",IF($BN5=0,"Nem hosszútávú a feladat.",$BL5)))</f>
        <v>Nem hosszútávú a feladat.</v>
      </c>
      <c r="AU5" s="15" t="s">
        <v>420</v>
      </c>
      <c r="AV5" s="15" t="s">
        <v>156</v>
      </c>
      <c r="AW5" s="6">
        <f>COUNTA($G$3:G5)</f>
        <v>3</v>
      </c>
      <c r="AY5" s="9">
        <f>VLOOKUP($G5,Összesítő!$B:$F,3,FALSE)</f>
        <v>2435</v>
      </c>
      <c r="AZ5" s="9">
        <f>LEN($AU5)</f>
        <v>61</v>
      </c>
      <c r="BA5" s="5">
        <f>IF(OR($B5="",$C5="",$D5="",$E5="",$F5="",$L5="",$M5="",$N5="",$O5="",$P5=""),0,1)</f>
        <v>1</v>
      </c>
      <c r="BB5" s="5" t="str">
        <f>IF($F5="",0,IF(AND($L5=2027,$M5=2027),"R",IF(AND($L5=2027,$M5&gt;2027),"RH",IF(AND($L5&gt;2027,$M5&gt;2027),"H","x"))))</f>
        <v>R</v>
      </c>
      <c r="BC5" s="5">
        <f>IF(OR(BB5="R",BB5="RH"),1,0)</f>
        <v>1</v>
      </c>
      <c r="BD5" s="5">
        <f>IF(AND($BB5="R",$O5&gt;0),1,IF(AND($BB5="H",$N5&gt;0),1,0))</f>
        <v>0</v>
      </c>
      <c r="BE5" s="5">
        <f>IF($AC5&lt;$N5,1,IF($AC5=$N5,0))</f>
        <v>0</v>
      </c>
      <c r="BF5" s="9" t="str">
        <f>IF($L5&gt;2027,"Nem rövidtávú a feladat.",IF($BE5=1,"Az I. ütem nem lehet forráshiányos!",IF($AC5&gt;$N5,"Többlet forrást jelölt meg az I. ütemnél! A forrás ne legyen több a költségnél.",IF($AC5=$N5,"A forrás egyenlő a költséggel (I.ütem).",0))))</f>
        <v>A forrás egyenlő a költséggel (I.ütem).</v>
      </c>
      <c r="BG5" s="5">
        <f>IF(AND($R5&lt;&gt;"",$S5&lt;&gt;"",$T5&lt;&gt;"",$U5&lt;&gt;"",$V5&lt;&gt;"",$W5&lt;&gt;"",$X5&lt;&gt;"",$Y5&lt;&gt;"",$Z5&lt;&gt;"",$AA5&lt;&gt;"",$AB5&lt;&gt;""),1,0)</f>
        <v>1</v>
      </c>
      <c r="BH5" s="5">
        <f>IF(AND($BG5=1,$N5=$AC5),1,0)</f>
        <v>1</v>
      </c>
      <c r="BI5" s="5">
        <f>IF($AQ5&lt;$O5,1,0)</f>
        <v>0</v>
      </c>
      <c r="BJ5" s="5">
        <f>IF(AND($AF5&lt;&gt;"",$AG5&lt;&gt;"",$AH5&lt;&gt;"",$AI5&lt;&gt;"",$AJ5&lt;&gt;"",$AK5&lt;&gt;"",$AL5&lt;&gt;"",$AM5&lt;&gt;"",$AN5&lt;&gt;"",$AO5&lt;&gt;"",$AP5&lt;&gt;""),1,0)</f>
        <v>1</v>
      </c>
      <c r="BK5" s="5">
        <f>IF(AND($BJ5=1,$O5=$AQ5),1,IF(AND($BJ5=1,$O5&gt;$AQ5,AR5="igen"),1,0))</f>
        <v>1</v>
      </c>
      <c r="BL5" s="4" t="str">
        <f>IF($M5&lt;2028,"Nem hosszútávú a feladat.",IF(AND($BI5=1,$AR5="nem"),"Forráshiányos a feladat? Jelölje az AR-oszlopban!",IF(AND($BI5=0,$AR5="igen"),"Forráshiányosnak jelölte a feladat az AR-oszlopban, de a forrás költség adatok alapnján nem az!",IF(AND($BI5=1,$AR5="igen"),"Forráshiányos a feladat!",IF($AQ5&gt;$O5,"Többlet forrást jelölt meg a II. ütemnél! A forrás ne legyen több a költségnél.",IF($AQ5=$O5,"A forrás egyenlő a költséggel (II.ütem).",0))))))</f>
        <v>Nem hosszútávú a feladat.</v>
      </c>
      <c r="BM5" s="5">
        <f>IF($M5&lt;2028,1,0)</f>
        <v>1</v>
      </c>
      <c r="BN5" s="5">
        <f>IF($M5&gt;2027,1,0)</f>
        <v>0</v>
      </c>
      <c r="BO5" s="5">
        <f>IF(AND($BM5=1,$N5=0),1,0)</f>
        <v>1</v>
      </c>
      <c r="BP5" s="5">
        <f>IF(AND($BN5=1,$O5=0),1,0)</f>
        <v>0</v>
      </c>
      <c r="BQ5" s="5">
        <f>IF(AND($BB5="R",$N5=0,$AZ5&gt;29),1,IF(AND($BB5="RH",$N5=0,$AZ5&gt;29),1,0))</f>
        <v>1</v>
      </c>
      <c r="BR5" s="9" t="str">
        <f>IF($BN5=0,"Nincs hosszútávú terv!",IF(AND($BB5="H",$O5=0,$AZ5=0),"Nullás a hosszútávú feladat és nincs hozzá indoklás!",IF(AND($BB5="RH",$O5=0,$AZ5=0),"Nullás a hosszútávú feladat és nincs hozzá indoklás!",IF(AND($BB5="R",$O5=0,$AZ5&lt;300),"Nullás a hosszútávú feladat és rövid hozzá az indoklás!",IF(AND($BB5="RH",$O5=0,$AZ5&lt;300),"Nullás a hosszútávú feladat és rövid hozzá az indoklás!",0)))))</f>
        <v>Nincs hosszútávú terv!</v>
      </c>
      <c r="BS5" s="5">
        <f>IF(AND($BB5="R",$N5=0,$AZ5&gt;29),1,IF(AND($BB5="RH",$N5=0,$AZ5&gt;29),1,0))</f>
        <v>1</v>
      </c>
      <c r="BT5" s="5">
        <f>IF(AND($BB5="H",$O5=0,$AZ5&gt;29),1,IF(AND($BB5="RH",$O5=0,$AZ5&gt;29),1,0))</f>
        <v>0</v>
      </c>
      <c r="BU5" s="5">
        <f>IF($B5="",0,1)</f>
        <v>1</v>
      </c>
      <c r="BV5" s="5">
        <f>IF($C5="",0,1)</f>
        <v>1</v>
      </c>
      <c r="BW5" s="5">
        <f>IF($D5="",0,1)</f>
        <v>1</v>
      </c>
      <c r="BX5" s="5">
        <f>IF($E5="",0,1)</f>
        <v>1</v>
      </c>
      <c r="BY5" s="5">
        <f>IF($L5="",0,1)</f>
        <v>1</v>
      </c>
      <c r="BZ5" s="5">
        <f>IF($M5="",0,1)</f>
        <v>1</v>
      </c>
      <c r="CA5" s="5">
        <f>IF($N5="",0,1)</f>
        <v>1</v>
      </c>
      <c r="CB5" s="5">
        <f>IF($O5="",0,1)</f>
        <v>1</v>
      </c>
      <c r="CC5" s="5">
        <f>IF($P5="",0,1)</f>
        <v>1</v>
      </c>
      <c r="CD5" s="5" t="str">
        <f>IF(AND($BA5=0,$BU5=0),"Hiányos kitöltés! (B-oszlop üres)",IF(AND($BA5=0,$BV5=0),"Hiányos kitöltés! (C-oszlop üres)",IF(AND($BA5=0,$BW5=0),"Hiányos kitöltés! (D-oszlop üres)",IF(AND($BA5=0,$BX5=0),"Hiányos kitöltés! (E-oszlop üres)",IF(AND($BA5=0,$BY5=0),"Hiányos kitöltés! (L-oszlop üres)",IF(AND($BA5=0,$BZ5=0),"Hiányos kitöltés! (M-oszlop üres)",IF(AND($BA5=0,$CA5=0),"Hiányos kitöltés! (N-oszlop üres)",IF(AND($BA5=0,$CB5=0),"Hiányos kitöltés! (O-oszlop üres)",IF(AND($BA5=0,$CC5=0),"Hiányos kitöltés! (P-oszlop üres)",IF(AND($BA5=0,$BG5=0),"Hiányos kitöltés! (I.ütem forrása hiányos!","?"))))))))))</f>
        <v>?</v>
      </c>
      <c r="CE5" s="4" t="str">
        <f>IF($BA5=0,$CD5,IF($BG5=0,"I. ütem forrása nincs kitöltve!",IF($BJ5=0,"II. ütem forrása nincs kitöltve!",IF($BD5=1,"Költségek üteme nem megfelelő (az időtartam és a költség üteme eltér)!",IF(AND(BH5=0,$BA5=1,$BJ5=1,$BD5=1),"Kötelező cellák kitöltve, de az I. ütem forrása hibás!",IF(AND(BJ5=0,$BA5=1,$BJ5=1,$BD5=1),"Kötelező cellák kitöltve, de a II. ütem forrása hibás!",IF(AND($BO5=1,$AZ5&lt;30),"Nullás a rövidtávú feladat és rövid (hiányzik) a hozzá tartozó indoklás!",IF(AND($BP5=1,$AZ5&lt;30),"Nullás a hosszútávú feladat és rövid (hiányzik) a hozzá tartozó indoklás!",IF(AND(BN5=1,C5="1811_RENDKÍVÜLI"),"II. ütemre nem tervezhet Rendkívüli feladatot!",IF(BH5=0,AD5,IF(BK5=0,AS5,IF(AND(BC5=1,$P5&gt;$N5),"EM rendelet 2. melléklet terhére elszámolt költség nem lehet nagyobb az I. ütemre tervezett tényleges költségnél!",IF($AC5&gt;$N5,"Többlet forrást jelölt meg az I. ütemnél! A forrás ne legyen több a költségnél.",IF($AQ5&gt;$O5,"Többlet forrást jelölt meg a II. ütemnél! A forrás ne legyen több a költségnél.","Kitöltés rendben!"))))))))))))))</f>
        <v>Kitöltés rendben!</v>
      </c>
      <c r="CF5" s="5">
        <f>IF(A5="Kitöltés rendben!",1,0)</f>
        <v>1</v>
      </c>
      <c r="CG5" s="5">
        <f>IF(AND($BB5="R",$CF5=1),1,IF(AND($BB5="RH",$CF5=1),1,0))</f>
        <v>1</v>
      </c>
      <c r="CH5" s="5">
        <f>IF(AND($BB5="H",$CF5=1),1,IF(AND($BB5="RH",$CF5=1),1,0))</f>
        <v>0</v>
      </c>
    </row>
  </sheetData>
  <mergeCells count="20">
    <mergeCell ref="R1:AC1"/>
    <mergeCell ref="AF1:AQ1"/>
    <mergeCell ref="G1"/>
    <mergeCell ref="B1"/>
    <mergeCell ref="C1"/>
    <mergeCell ref="D1"/>
    <mergeCell ref="E1"/>
    <mergeCell ref="F1"/>
    <mergeCell ref="G3"/>
    <mergeCell ref="B2"/>
    <mergeCell ref="C2"/>
    <mergeCell ref="D2"/>
    <mergeCell ref="E2"/>
    <mergeCell ref="F2"/>
    <mergeCell ref="G2"/>
    <mergeCell ref="B3"/>
    <mergeCell ref="C3"/>
    <mergeCell ref="D3"/>
    <mergeCell ref="E3"/>
    <mergeCell ref="F3"/>
  </mergeCells>
  <conditionalFormatting sqref="A3:A5">
    <cfRule type="containsText" dxfId="3" priority="3" operator="containsText" text="Nincs VKR kiválasztva!">
      <formula>NOT(ISERROR(SEARCH("Nincs VKR kiválasztva!",A3)))</formula>
    </cfRule>
    <cfRule type="containsText" dxfId="2" priority="4" operator="containsText" text="Kitöltés rendben!">
      <formula>NOT(ISERROR(SEARCH("Kitöltés rendben!",A3)))</formula>
    </cfRule>
  </conditionalFormatting>
  <conditionalFormatting sqref="AD3:AD5">
    <cfRule type="containsText" dxfId="1" priority="2" operator="containsText" text="Kitöltés rendben!">
      <formula>NOT(ISERROR(SEARCH("Kitöltés rendben!",AD3)))</formula>
    </cfRule>
  </conditionalFormatting>
  <conditionalFormatting sqref="AS3:AS5">
    <cfRule type="containsText" dxfId="0" priority="1" operator="containsText" text="Kitöltés rendben!">
      <formula>NOT(ISERROR(SEARCH("Kitöltés rendben!",AS3)))</formula>
    </cfRule>
  </conditionalFormatting>
  <dataValidations count="2">
    <dataValidation type="list" allowBlank="1" showInputMessage="1" showErrorMessage="1" sqref="AR3:AR5" xr:uid="{5AAF3E2C-E858-479A-BB23-A53B31679EA2}">
      <formula1>"nem,igen"</formula1>
    </dataValidation>
    <dataValidation type="whole" allowBlank="1" showInputMessage="1" showErrorMessage="1" sqref="L3:M5" xr:uid="{1AC37EE0-C31C-426D-A560-08820D65A79D}">
      <formula1>2027</formula1>
      <formula2>2036</formula2>
    </dataValidation>
  </dataValidations>
  <pageMargins left="0.7" right="0.7" top="0.75" bottom="0.75" header="0.3" footer="0.3"/>
  <pageSetup paperSize="9" orientation="portrait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E00E9E9-737C-4907-BFD2-D52C0AC670B1}">
          <x14:formula1>
            <xm:f>adat!$C$3:$C$33</xm:f>
          </x14:formula1>
          <xm:sqref>C3:C5</xm:sqref>
        </x14:dataValidation>
        <x14:dataValidation type="list" allowBlank="1" showInputMessage="1" showErrorMessage="1" xr:uid="{B55C77D1-684D-4137-82AA-4E8146C79D3A}">
          <x14:formula1>
            <xm:f>Összesítő!$B$4:$B$99999</xm:f>
          </x14:formula1>
          <xm:sqref>G3:G5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B95AF-6426-4DF9-B6A8-987F0D82BFCD}">
  <dimension ref="A1:X33"/>
  <sheetViews>
    <sheetView zoomScale="55" zoomScaleNormal="55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8.42578125" style="42" customWidth="1"/>
    <col min="2" max="2" width="12" style="42" customWidth="1"/>
    <col min="3" max="3" width="56.5703125" style="42" customWidth="1"/>
    <col min="4" max="4" width="21.5703125" style="42" customWidth="1"/>
    <col min="5" max="5" width="29.42578125" style="42" customWidth="1"/>
    <col min="6" max="6" width="24.7109375" style="42" customWidth="1"/>
    <col min="7" max="7" width="126.85546875" style="42" customWidth="1"/>
    <col min="8" max="8" width="19.85546875" style="42" customWidth="1"/>
    <col min="9" max="9" width="21.5703125" style="42" customWidth="1"/>
    <col min="10" max="10" width="13.7109375" style="42" customWidth="1"/>
    <col min="11" max="11" width="11.85546875" style="42" bestFit="1" customWidth="1"/>
    <col min="12" max="12" width="58.85546875" style="42" bestFit="1" customWidth="1"/>
    <col min="13" max="13" width="68.85546875" style="42" customWidth="1"/>
    <col min="14" max="17" width="9.140625" style="42" customWidth="1"/>
    <col min="18" max="18" width="115.42578125" style="42" customWidth="1"/>
    <col min="19" max="19" width="22.85546875" style="42" customWidth="1"/>
    <col min="20" max="22" width="9.140625" style="42" customWidth="1"/>
    <col min="23" max="23" width="73" style="42" customWidth="1"/>
    <col min="24" max="24" width="31.28515625" style="42" customWidth="1"/>
    <col min="25" max="25" width="9.140625" style="42" customWidth="1"/>
    <col min="26" max="16384" width="9.140625" style="42"/>
  </cols>
  <sheetData>
    <row r="1" spans="1:24" ht="41.25" customHeight="1" x14ac:dyDescent="0.25">
      <c r="A1" s="38">
        <v>2027</v>
      </c>
      <c r="B1" s="39" t="s">
        <v>0</v>
      </c>
      <c r="C1" s="40"/>
      <c r="D1" s="40"/>
      <c r="E1" s="40"/>
      <c r="F1" s="40"/>
      <c r="G1" s="41"/>
      <c r="H1" s="201" t="s">
        <v>1</v>
      </c>
      <c r="I1" s="202"/>
      <c r="K1" s="198" t="s">
        <v>2</v>
      </c>
      <c r="L1" s="199"/>
      <c r="M1" s="200"/>
      <c r="Q1" s="203" t="s">
        <v>3</v>
      </c>
      <c r="R1" s="204"/>
      <c r="S1" s="166" t="s">
        <v>4</v>
      </c>
      <c r="V1" s="43" t="s">
        <v>5</v>
      </c>
      <c r="W1" s="45"/>
      <c r="X1" s="44" t="s">
        <v>4</v>
      </c>
    </row>
    <row r="2" spans="1:24" ht="59.25" x14ac:dyDescent="0.3">
      <c r="B2" s="46" t="s">
        <v>6</v>
      </c>
      <c r="C2" s="47" t="s">
        <v>7</v>
      </c>
      <c r="D2" s="48" t="s">
        <v>8</v>
      </c>
      <c r="E2" s="49" t="s">
        <v>9</v>
      </c>
      <c r="F2" s="50" t="s">
        <v>10</v>
      </c>
      <c r="G2" s="51" t="s">
        <v>11</v>
      </c>
      <c r="H2" s="164"/>
      <c r="I2" s="165"/>
      <c r="K2" s="144" t="s">
        <v>6</v>
      </c>
      <c r="L2" s="145" t="s">
        <v>12</v>
      </c>
      <c r="M2" s="146" t="s">
        <v>13</v>
      </c>
      <c r="Q2" s="167">
        <v>1</v>
      </c>
      <c r="R2" s="168" t="s">
        <v>14</v>
      </c>
      <c r="S2" s="169"/>
      <c r="V2" s="52">
        <f>IF($W2="","",COUNTA($W$2:W2))</f>
        <v>1</v>
      </c>
      <c r="W2" s="53" t="s">
        <v>15</v>
      </c>
      <c r="X2" s="54"/>
    </row>
    <row r="3" spans="1:24" ht="75" x14ac:dyDescent="0.25">
      <c r="B3" s="55">
        <v>1</v>
      </c>
      <c r="C3" s="56" t="s">
        <v>16</v>
      </c>
      <c r="D3" s="205" t="s">
        <v>17</v>
      </c>
      <c r="E3" s="57" t="s">
        <v>18</v>
      </c>
      <c r="F3" s="58"/>
      <c r="G3" s="59" t="s">
        <v>19</v>
      </c>
      <c r="H3" s="60">
        <v>121</v>
      </c>
      <c r="I3" s="61"/>
      <c r="K3" s="147">
        <v>1</v>
      </c>
      <c r="L3" s="148" t="s">
        <v>20</v>
      </c>
      <c r="M3" s="149" t="s">
        <v>21</v>
      </c>
      <c r="Q3" s="170">
        <v>2</v>
      </c>
      <c r="R3" s="171" t="s">
        <v>22</v>
      </c>
      <c r="S3" s="172"/>
      <c r="V3" s="62">
        <f>IF($W3="","",COUNTA($W$2:W3))</f>
        <v>2</v>
      </c>
      <c r="W3" s="63" t="s">
        <v>23</v>
      </c>
      <c r="X3" s="64"/>
    </row>
    <row r="4" spans="1:24" ht="15.75" x14ac:dyDescent="0.25">
      <c r="B4" s="65">
        <v>2</v>
      </c>
      <c r="C4" s="66" t="s">
        <v>24</v>
      </c>
      <c r="D4" s="206"/>
      <c r="E4" s="67" t="s">
        <v>25</v>
      </c>
      <c r="F4" s="68"/>
      <c r="G4" s="69" t="s">
        <v>26</v>
      </c>
      <c r="H4" s="60"/>
      <c r="I4" s="61"/>
      <c r="K4" s="150">
        <v>2</v>
      </c>
      <c r="L4" s="151" t="s">
        <v>27</v>
      </c>
      <c r="M4" s="152" t="s">
        <v>28</v>
      </c>
      <c r="Q4" s="170">
        <v>3</v>
      </c>
      <c r="R4" s="173" t="s">
        <v>29</v>
      </c>
      <c r="S4" s="172"/>
      <c r="V4" s="62">
        <f>IF($W4="","",COUNTA($W$2:W4))</f>
        <v>3</v>
      </c>
      <c r="W4" s="63" t="s">
        <v>30</v>
      </c>
      <c r="X4" s="64"/>
    </row>
    <row r="5" spans="1:24" ht="15.75" x14ac:dyDescent="0.25">
      <c r="B5" s="65">
        <v>3</v>
      </c>
      <c r="C5" s="66" t="s">
        <v>31</v>
      </c>
      <c r="D5" s="206"/>
      <c r="E5" s="67" t="s">
        <v>32</v>
      </c>
      <c r="F5" s="68"/>
      <c r="G5" s="69" t="s">
        <v>33</v>
      </c>
      <c r="H5" s="60"/>
      <c r="I5" s="61"/>
      <c r="K5" s="150">
        <v>3</v>
      </c>
      <c r="L5" s="151" t="s">
        <v>34</v>
      </c>
      <c r="M5" s="153"/>
      <c r="Q5" s="170">
        <v>4</v>
      </c>
      <c r="R5" s="171" t="s">
        <v>35</v>
      </c>
      <c r="S5" s="172"/>
      <c r="V5" s="62">
        <f>IF($W5="","",COUNTA($W$2:W5))</f>
        <v>4</v>
      </c>
      <c r="W5" s="63" t="s">
        <v>36</v>
      </c>
      <c r="X5" s="64"/>
    </row>
    <row r="6" spans="1:24" ht="45" x14ac:dyDescent="0.25">
      <c r="B6" s="65">
        <v>4</v>
      </c>
      <c r="C6" s="66" t="s">
        <v>37</v>
      </c>
      <c r="D6" s="206"/>
      <c r="E6" s="67" t="s">
        <v>38</v>
      </c>
      <c r="F6" s="68"/>
      <c r="G6" s="70" t="s">
        <v>39</v>
      </c>
      <c r="H6" s="60"/>
      <c r="I6" s="61"/>
      <c r="K6" s="154">
        <v>4</v>
      </c>
      <c r="L6" s="151" t="s">
        <v>40</v>
      </c>
      <c r="M6" s="152" t="s">
        <v>41</v>
      </c>
      <c r="Q6" s="170">
        <v>5</v>
      </c>
      <c r="R6" s="171" t="s">
        <v>42</v>
      </c>
      <c r="S6" s="172"/>
      <c r="V6" s="71">
        <f>IF($W6="","",COUNTA($W$2:W6))</f>
        <v>5</v>
      </c>
      <c r="W6" s="72" t="s">
        <v>43</v>
      </c>
      <c r="X6" s="73"/>
    </row>
    <row r="7" spans="1:24" ht="30" customHeight="1" x14ac:dyDescent="0.25">
      <c r="B7" s="74">
        <v>4</v>
      </c>
      <c r="C7" s="75" t="s">
        <v>44</v>
      </c>
      <c r="D7" s="207"/>
      <c r="E7" s="76" t="s">
        <v>45</v>
      </c>
      <c r="F7" s="77"/>
      <c r="G7" s="78" t="s">
        <v>46</v>
      </c>
      <c r="H7" s="60"/>
      <c r="I7" s="61"/>
      <c r="K7" s="155">
        <v>5</v>
      </c>
      <c r="L7" s="156" t="s">
        <v>47</v>
      </c>
      <c r="M7" s="157" t="s">
        <v>48</v>
      </c>
      <c r="Q7" s="170">
        <v>6</v>
      </c>
      <c r="R7" s="171" t="s">
        <v>49</v>
      </c>
      <c r="S7" s="172"/>
    </row>
    <row r="8" spans="1:24" ht="30" x14ac:dyDescent="0.25">
      <c r="B8" s="79">
        <v>6</v>
      </c>
      <c r="C8" s="80" t="s">
        <v>50</v>
      </c>
      <c r="D8" s="208" t="s">
        <v>51</v>
      </c>
      <c r="E8" s="81" t="s">
        <v>52</v>
      </c>
      <c r="F8" s="82"/>
      <c r="G8" s="83" t="s">
        <v>53</v>
      </c>
      <c r="H8" s="60">
        <v>123</v>
      </c>
      <c r="I8" s="61"/>
      <c r="K8" s="158">
        <v>6</v>
      </c>
      <c r="L8" s="159" t="s">
        <v>54</v>
      </c>
      <c r="M8" s="160" t="s">
        <v>55</v>
      </c>
      <c r="Q8" s="170">
        <v>7</v>
      </c>
      <c r="R8" s="171" t="s">
        <v>56</v>
      </c>
      <c r="S8" s="172"/>
    </row>
    <row r="9" spans="1:24" ht="45" x14ac:dyDescent="0.25">
      <c r="B9" s="84">
        <v>7</v>
      </c>
      <c r="C9" s="85" t="s">
        <v>57</v>
      </c>
      <c r="D9" s="208"/>
      <c r="E9" s="86" t="s">
        <v>25</v>
      </c>
      <c r="F9" s="82"/>
      <c r="G9" s="87" t="s">
        <v>58</v>
      </c>
      <c r="H9" s="60"/>
      <c r="I9" s="61"/>
      <c r="K9" s="158">
        <v>7</v>
      </c>
      <c r="L9" s="159" t="s">
        <v>59</v>
      </c>
      <c r="M9" s="160" t="s">
        <v>60</v>
      </c>
      <c r="Q9" s="170">
        <v>8</v>
      </c>
      <c r="R9" s="171" t="s">
        <v>61</v>
      </c>
      <c r="S9" s="172"/>
    </row>
    <row r="10" spans="1:24" ht="15.75" x14ac:dyDescent="0.25">
      <c r="B10" s="84">
        <v>8</v>
      </c>
      <c r="C10" s="85" t="s">
        <v>62</v>
      </c>
      <c r="D10" s="208"/>
      <c r="E10" s="86" t="s">
        <v>32</v>
      </c>
      <c r="F10" s="82"/>
      <c r="G10" s="87" t="s">
        <v>63</v>
      </c>
      <c r="H10" s="60"/>
      <c r="I10" s="61"/>
      <c r="K10" s="158">
        <v>8</v>
      </c>
      <c r="L10" s="159" t="s">
        <v>64</v>
      </c>
      <c r="M10" s="160" t="s">
        <v>65</v>
      </c>
      <c r="Q10" s="170">
        <v>9</v>
      </c>
      <c r="R10" s="171" t="s">
        <v>66</v>
      </c>
      <c r="S10" s="172"/>
    </row>
    <row r="11" spans="1:24" ht="30" x14ac:dyDescent="0.25">
      <c r="B11" s="84">
        <v>9</v>
      </c>
      <c r="C11" s="85" t="s">
        <v>67</v>
      </c>
      <c r="D11" s="208"/>
      <c r="E11" s="86" t="s">
        <v>68</v>
      </c>
      <c r="F11" s="82"/>
      <c r="G11" s="87" t="s">
        <v>69</v>
      </c>
      <c r="H11" s="60">
        <v>125</v>
      </c>
      <c r="I11" s="61"/>
      <c r="K11" s="158">
        <v>9</v>
      </c>
      <c r="L11" s="159" t="s">
        <v>70</v>
      </c>
      <c r="M11" s="160"/>
      <c r="Q11" s="170">
        <v>10</v>
      </c>
      <c r="R11" s="171" t="s">
        <v>71</v>
      </c>
      <c r="S11" s="172"/>
    </row>
    <row r="12" spans="1:24" ht="90" x14ac:dyDescent="0.25">
      <c r="B12" s="84">
        <v>10</v>
      </c>
      <c r="C12" s="85" t="s">
        <v>72</v>
      </c>
      <c r="D12" s="208"/>
      <c r="E12" s="86" t="s">
        <v>73</v>
      </c>
      <c r="F12" s="82"/>
      <c r="G12" s="87" t="s">
        <v>74</v>
      </c>
      <c r="H12" s="60"/>
      <c r="I12" s="61"/>
      <c r="K12" s="158">
        <v>10</v>
      </c>
      <c r="L12" s="159" t="s">
        <v>75</v>
      </c>
      <c r="M12" s="160" t="s">
        <v>76</v>
      </c>
      <c r="Q12" s="170">
        <v>11</v>
      </c>
      <c r="R12" s="171" t="s">
        <v>77</v>
      </c>
      <c r="S12" s="172"/>
    </row>
    <row r="13" spans="1:24" ht="15.75" x14ac:dyDescent="0.25">
      <c r="B13" s="88">
        <v>11</v>
      </c>
      <c r="C13" s="89" t="s">
        <v>78</v>
      </c>
      <c r="D13" s="208"/>
      <c r="E13" s="90" t="s">
        <v>38</v>
      </c>
      <c r="F13" s="82"/>
      <c r="G13" s="91" t="s">
        <v>79</v>
      </c>
      <c r="H13" s="60"/>
      <c r="I13" s="61"/>
      <c r="K13" s="161">
        <v>11</v>
      </c>
      <c r="L13" s="162" t="s">
        <v>80</v>
      </c>
      <c r="M13" s="163"/>
      <c r="Q13" s="170">
        <v>12</v>
      </c>
      <c r="R13" s="171" t="s">
        <v>81</v>
      </c>
      <c r="S13" s="172"/>
    </row>
    <row r="14" spans="1:24" ht="30" x14ac:dyDescent="0.25">
      <c r="B14" s="92">
        <v>12</v>
      </c>
      <c r="C14" s="89" t="s">
        <v>82</v>
      </c>
      <c r="D14" s="209"/>
      <c r="E14" s="90" t="s">
        <v>45</v>
      </c>
      <c r="F14" s="93"/>
      <c r="G14" s="94" t="s">
        <v>83</v>
      </c>
      <c r="H14" s="60"/>
      <c r="I14" s="61"/>
      <c r="Q14" s="170">
        <v>13</v>
      </c>
      <c r="R14" s="171" t="s">
        <v>84</v>
      </c>
      <c r="S14" s="172"/>
    </row>
    <row r="15" spans="1:24" ht="15.75" x14ac:dyDescent="0.25">
      <c r="B15" s="55">
        <v>13</v>
      </c>
      <c r="C15" s="56" t="s">
        <v>85</v>
      </c>
      <c r="D15" s="193" t="s">
        <v>86</v>
      </c>
      <c r="E15" s="196" t="s">
        <v>87</v>
      </c>
      <c r="F15" s="95" t="s">
        <v>88</v>
      </c>
      <c r="G15" s="96" t="s">
        <v>89</v>
      </c>
      <c r="H15" s="60"/>
      <c r="I15" s="61"/>
      <c r="Q15" s="174">
        <v>14</v>
      </c>
      <c r="R15" s="175" t="s">
        <v>43</v>
      </c>
      <c r="S15" s="176"/>
    </row>
    <row r="16" spans="1:24" ht="34.5" customHeight="1" x14ac:dyDescent="0.25">
      <c r="B16" s="65">
        <v>14</v>
      </c>
      <c r="C16" s="66" t="s">
        <v>90</v>
      </c>
      <c r="D16" s="194"/>
      <c r="E16" s="197"/>
      <c r="F16" s="97" t="s">
        <v>91</v>
      </c>
      <c r="G16" s="69" t="s">
        <v>92</v>
      </c>
      <c r="H16" s="60"/>
      <c r="I16" s="61"/>
    </row>
    <row r="17" spans="2:9" ht="15.75" x14ac:dyDescent="0.25">
      <c r="B17" s="65">
        <v>15</v>
      </c>
      <c r="C17" s="66" t="s">
        <v>93</v>
      </c>
      <c r="D17" s="194"/>
      <c r="E17" s="197"/>
      <c r="F17" s="97" t="s">
        <v>94</v>
      </c>
      <c r="G17" s="69" t="s">
        <v>95</v>
      </c>
      <c r="H17" s="60">
        <v>113</v>
      </c>
      <c r="I17" s="61"/>
    </row>
    <row r="18" spans="2:9" ht="30" x14ac:dyDescent="0.25">
      <c r="B18" s="65">
        <v>16</v>
      </c>
      <c r="C18" s="66" t="s">
        <v>96</v>
      </c>
      <c r="D18" s="194"/>
      <c r="E18" s="67" t="s">
        <v>97</v>
      </c>
      <c r="F18" s="98"/>
      <c r="G18" s="69" t="s">
        <v>98</v>
      </c>
      <c r="H18" s="60"/>
      <c r="I18" s="61"/>
    </row>
    <row r="19" spans="2:9" ht="15.75" x14ac:dyDescent="0.25">
      <c r="B19" s="65">
        <v>17</v>
      </c>
      <c r="C19" s="66" t="s">
        <v>99</v>
      </c>
      <c r="D19" s="194"/>
      <c r="E19" s="67" t="s">
        <v>32</v>
      </c>
      <c r="F19" s="98"/>
      <c r="G19" s="69" t="s">
        <v>100</v>
      </c>
      <c r="H19" s="60"/>
      <c r="I19" s="61"/>
    </row>
    <row r="20" spans="2:9" ht="45" x14ac:dyDescent="0.25">
      <c r="B20" s="65">
        <v>18</v>
      </c>
      <c r="C20" s="66" t="s">
        <v>101</v>
      </c>
      <c r="D20" s="194"/>
      <c r="E20" s="197" t="s">
        <v>102</v>
      </c>
      <c r="F20" s="97" t="s">
        <v>103</v>
      </c>
      <c r="G20" s="69" t="s">
        <v>104</v>
      </c>
      <c r="H20" s="60"/>
      <c r="I20" s="61"/>
    </row>
    <row r="21" spans="2:9" ht="15.75" x14ac:dyDescent="0.25">
      <c r="B21" s="65">
        <v>19</v>
      </c>
      <c r="C21" s="66" t="s">
        <v>105</v>
      </c>
      <c r="D21" s="194"/>
      <c r="E21" s="197"/>
      <c r="F21" s="97" t="s">
        <v>106</v>
      </c>
      <c r="G21" s="69" t="s">
        <v>107</v>
      </c>
      <c r="H21" s="60"/>
      <c r="I21" s="61"/>
    </row>
    <row r="22" spans="2:9" ht="15.75" x14ac:dyDescent="0.25">
      <c r="B22" s="65">
        <v>20</v>
      </c>
      <c r="C22" s="66" t="s">
        <v>108</v>
      </c>
      <c r="D22" s="194"/>
      <c r="E22" s="197"/>
      <c r="F22" s="97" t="s">
        <v>109</v>
      </c>
      <c r="G22" s="69" t="s">
        <v>110</v>
      </c>
      <c r="H22" s="60"/>
      <c r="I22" s="61"/>
    </row>
    <row r="23" spans="2:9" ht="15.75" x14ac:dyDescent="0.25">
      <c r="B23" s="65">
        <v>21</v>
      </c>
      <c r="C23" s="66" t="s">
        <v>111</v>
      </c>
      <c r="D23" s="194"/>
      <c r="E23" s="197"/>
      <c r="F23" s="97" t="s">
        <v>112</v>
      </c>
      <c r="G23" s="69" t="s">
        <v>113</v>
      </c>
      <c r="H23" s="60"/>
      <c r="I23" s="61"/>
    </row>
    <row r="24" spans="2:9" ht="15.75" x14ac:dyDescent="0.25">
      <c r="B24" s="65">
        <v>22</v>
      </c>
      <c r="C24" s="66" t="s">
        <v>114</v>
      </c>
      <c r="D24" s="194"/>
      <c r="E24" s="197"/>
      <c r="F24" s="97" t="s">
        <v>115</v>
      </c>
      <c r="G24" s="69" t="s">
        <v>116</v>
      </c>
      <c r="H24" s="60">
        <v>114</v>
      </c>
      <c r="I24" s="61"/>
    </row>
    <row r="25" spans="2:9" ht="15.75" x14ac:dyDescent="0.25">
      <c r="B25" s="65">
        <v>23</v>
      </c>
      <c r="C25" s="66" t="s">
        <v>117</v>
      </c>
      <c r="D25" s="194"/>
      <c r="E25" s="197"/>
      <c r="F25" s="97" t="s">
        <v>118</v>
      </c>
      <c r="G25" s="69" t="s">
        <v>119</v>
      </c>
      <c r="H25" s="60"/>
      <c r="I25" s="61"/>
    </row>
    <row r="26" spans="2:9" ht="39" customHeight="1" x14ac:dyDescent="0.25">
      <c r="B26" s="65">
        <v>24</v>
      </c>
      <c r="C26" s="66" t="s">
        <v>120</v>
      </c>
      <c r="D26" s="194"/>
      <c r="E26" s="197"/>
      <c r="F26" s="97" t="s">
        <v>121</v>
      </c>
      <c r="G26" s="69" t="s">
        <v>122</v>
      </c>
      <c r="H26" s="60"/>
      <c r="I26" s="61"/>
    </row>
    <row r="27" spans="2:9" ht="30" x14ac:dyDescent="0.25">
      <c r="B27" s="99">
        <v>25</v>
      </c>
      <c r="C27" s="66" t="s">
        <v>123</v>
      </c>
      <c r="D27" s="194"/>
      <c r="E27" s="67" t="s">
        <v>38</v>
      </c>
      <c r="F27" s="100"/>
      <c r="G27" s="69" t="s">
        <v>124</v>
      </c>
      <c r="H27" s="60"/>
      <c r="I27" s="61"/>
    </row>
    <row r="28" spans="2:9" ht="30" x14ac:dyDescent="0.25">
      <c r="B28" s="101">
        <v>26</v>
      </c>
      <c r="C28" s="66" t="s">
        <v>125</v>
      </c>
      <c r="D28" s="195"/>
      <c r="E28" s="100" t="s">
        <v>45</v>
      </c>
      <c r="F28" s="102"/>
      <c r="G28" s="69" t="s">
        <v>126</v>
      </c>
      <c r="H28" s="60"/>
      <c r="I28" s="61"/>
    </row>
    <row r="29" spans="2:9" ht="15.75" x14ac:dyDescent="0.25">
      <c r="B29" s="103">
        <v>27</v>
      </c>
      <c r="C29" s="104" t="s">
        <v>127</v>
      </c>
      <c r="D29" s="105" t="s">
        <v>128</v>
      </c>
      <c r="E29" s="106"/>
      <c r="F29" s="107"/>
      <c r="G29" s="108" t="s">
        <v>129</v>
      </c>
      <c r="H29" s="60">
        <v>129</v>
      </c>
      <c r="I29" s="61"/>
    </row>
    <row r="30" spans="2:9" ht="31.5" x14ac:dyDescent="0.25">
      <c r="B30" s="109">
        <v>28</v>
      </c>
      <c r="C30" s="110" t="s">
        <v>130</v>
      </c>
      <c r="D30" s="111" t="s">
        <v>131</v>
      </c>
      <c r="E30" s="112"/>
      <c r="F30" s="112"/>
      <c r="G30" s="113" t="s">
        <v>132</v>
      </c>
      <c r="H30" s="60">
        <v>126</v>
      </c>
      <c r="I30" s="61">
        <v>128</v>
      </c>
    </row>
    <row r="31" spans="2:9" ht="45" x14ac:dyDescent="0.25">
      <c r="B31" s="103">
        <v>29</v>
      </c>
      <c r="C31" s="104" t="s">
        <v>133</v>
      </c>
      <c r="D31" s="105" t="s">
        <v>38</v>
      </c>
      <c r="E31" s="114"/>
      <c r="F31" s="115"/>
      <c r="G31" s="108" t="s">
        <v>134</v>
      </c>
      <c r="H31" s="60">
        <v>124</v>
      </c>
      <c r="I31" s="61"/>
    </row>
    <row r="32" spans="2:9" ht="15.75" x14ac:dyDescent="0.25">
      <c r="B32" s="116">
        <v>30</v>
      </c>
      <c r="C32" s="117" t="s">
        <v>135</v>
      </c>
      <c r="D32" s="118" t="s">
        <v>136</v>
      </c>
      <c r="E32" s="119"/>
      <c r="F32" s="120"/>
      <c r="G32" s="121" t="s">
        <v>137</v>
      </c>
      <c r="H32" s="60"/>
      <c r="I32" s="61"/>
    </row>
    <row r="33" spans="2:9" ht="15.75" x14ac:dyDescent="0.25">
      <c r="B33" s="103">
        <v>31</v>
      </c>
      <c r="C33" s="104" t="s">
        <v>138</v>
      </c>
      <c r="D33" s="105" t="s">
        <v>139</v>
      </c>
      <c r="E33" s="114"/>
      <c r="F33" s="115"/>
      <c r="G33" s="108"/>
      <c r="H33" s="122"/>
      <c r="I33" s="123"/>
    </row>
  </sheetData>
  <mergeCells count="8">
    <mergeCell ref="Q1:R1"/>
    <mergeCell ref="D3:D7"/>
    <mergeCell ref="D8:D14"/>
    <mergeCell ref="D15:D28"/>
    <mergeCell ref="E15:E17"/>
    <mergeCell ref="E20:E26"/>
    <mergeCell ref="K1:M1"/>
    <mergeCell ref="H1:I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>
    <row r="1" spans="1:1" x14ac:dyDescent="0.25">
      <c r="A1" t="s">
        <v>156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defaultRowHeight="15" x14ac:dyDescent="0.25"/>
  <sheetData>
    <row r="1" spans="1:1" x14ac:dyDescent="0.25">
      <c r="A1" t="s">
        <v>156</v>
      </c>
    </row>
    <row r="2" spans="1:1" x14ac:dyDescent="0.25">
      <c r="A2" t="s">
        <v>411</v>
      </c>
    </row>
    <row r="3" spans="1:1" x14ac:dyDescent="0.25">
      <c r="A3" s="210" t="s">
        <v>412</v>
      </c>
    </row>
    <row r="4" spans="1:1" x14ac:dyDescent="0.25">
      <c r="A4" t="s">
        <v>156</v>
      </c>
    </row>
    <row r="5" spans="1:1" x14ac:dyDescent="0.25">
      <c r="A5" t="s">
        <v>156</v>
      </c>
    </row>
  </sheetData>
  <mergeCells count="1">
    <mergeCell ref="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Előlap</vt:lpstr>
      <vt:lpstr>Összesítő</vt:lpstr>
      <vt:lpstr>F_IV_1A</vt:lpstr>
      <vt:lpstr>adat</vt:lpstr>
      <vt:lpstr>Kitöltési útmutató</vt:lpstr>
      <vt:lpstr>Megjegyzés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Szalamin Róbert</dc:creator>
  <cp:lastModifiedBy>Renkó Ádám Gábor</cp:lastModifiedBy>
  <dcterms:created xsi:type="dcterms:W3CDTF">2026-07-29T13:04:19Z</dcterms:created>
  <dcterms:modified xsi:type="dcterms:W3CDTF">2026-08-18T13:34:10Z</dcterms:modified>
</cp:coreProperties>
</file>